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7AE96BCC-05F7-4B61-9DE4-CCA0B9D4A4AB}" xr6:coauthVersionLast="36" xr6:coauthVersionMax="47" xr10:uidLastSave="{00000000-0000-0000-0000-000000000000}"/>
  <bookViews>
    <workbookView xWindow="0" yWindow="0" windowWidth="19200" windowHeight="6540" xr2:uid="{00000000-000D-0000-FFFF-FFFF00000000}"/>
  </bookViews>
  <sheets>
    <sheet name="OVID(65)" sheetId="1" r:id="rId1"/>
  </sheets>
  <calcPr calcId="191029"/>
</workbook>
</file>

<file path=xl/calcChain.xml><?xml version="1.0" encoding="utf-8"?>
<calcChain xmlns="http://schemas.openxmlformats.org/spreadsheetml/2006/main">
  <c r="F63" i="1" l="1"/>
  <c r="F6" i="1"/>
  <c r="F18" i="1"/>
  <c r="F33" i="1"/>
  <c r="F66" i="1"/>
  <c r="F65" i="1"/>
  <c r="F64" i="1"/>
  <c r="F31" i="1"/>
  <c r="F62" i="1"/>
  <c r="F57" i="1"/>
  <c r="F55" i="1"/>
  <c r="F56" i="1"/>
  <c r="F11" i="1"/>
  <c r="F54" i="1"/>
  <c r="F53" i="1"/>
  <c r="F47" i="1"/>
  <c r="F50" i="1"/>
  <c r="F49" i="1"/>
  <c r="F43" i="1"/>
  <c r="F52" i="1"/>
  <c r="F48" i="1"/>
  <c r="F35" i="1"/>
  <c r="F46" i="1"/>
  <c r="F45" i="1"/>
  <c r="F44" i="1"/>
  <c r="F20" i="1"/>
  <c r="F59" i="1"/>
  <c r="F42" i="1"/>
  <c r="F40" i="1"/>
  <c r="F41" i="1"/>
  <c r="F39" i="1"/>
  <c r="F38" i="1"/>
  <c r="F36" i="1"/>
  <c r="F28" i="1"/>
  <c r="F32" i="1"/>
  <c r="F37" i="1"/>
  <c r="F29" i="1"/>
  <c r="F61" i="1"/>
  <c r="F27" i="1"/>
  <c r="F24" i="1"/>
  <c r="F23" i="1"/>
  <c r="F26" i="1"/>
  <c r="F34" i="1"/>
  <c r="F22" i="1"/>
  <c r="F21" i="1"/>
  <c r="F19" i="1"/>
  <c r="F12" i="1"/>
  <c r="F13" i="1"/>
  <c r="F16" i="1"/>
  <c r="F10" i="1"/>
  <c r="F14" i="1"/>
  <c r="F15" i="1"/>
  <c r="F30" i="1"/>
  <c r="F60" i="1"/>
  <c r="F9" i="1"/>
  <c r="F8" i="1"/>
  <c r="F7" i="1"/>
  <c r="F25" i="1"/>
  <c r="F2" i="1"/>
  <c r="F51" i="1"/>
  <c r="F5" i="1"/>
  <c r="F3" i="1"/>
  <c r="F4" i="1"/>
  <c r="F58" i="1"/>
  <c r="F17" i="1"/>
</calcChain>
</file>

<file path=xl/sharedStrings.xml><?xml version="1.0" encoding="utf-8"?>
<sst xmlns="http://schemas.openxmlformats.org/spreadsheetml/2006/main" count="331" uniqueCount="211">
  <si>
    <t>1-9751-7702-9</t>
  </si>
  <si>
    <t>978-1-9751-0326-2</t>
  </si>
  <si>
    <t>1-9751-7497-6</t>
  </si>
  <si>
    <t>978-1-9751-6233-7</t>
  </si>
  <si>
    <t>1-9751-6059-2</t>
  </si>
  <si>
    <t>978-1-9751-5955-9</t>
  </si>
  <si>
    <t>Pediatric Cardiology Board Review</t>
  </si>
  <si>
    <t>Operative Standards for Cancer Surgery</t>
  </si>
  <si>
    <t>Bethesda Handbook of Clinical Oncology, The</t>
  </si>
  <si>
    <t>1-9751-8899-3</t>
  </si>
  <si>
    <t>Vascular System, The</t>
  </si>
  <si>
    <t>Operative Techniques in Surgery</t>
  </si>
  <si>
    <t>1-9751-5328-6</t>
  </si>
  <si>
    <t>2nd_Edition</t>
  </si>
  <si>
    <t>978-1-4963-9894-9</t>
  </si>
  <si>
    <t>Cloherty and Stark's Manual of Neonatal Care</t>
  </si>
  <si>
    <t>978-1-9751-5188-1</t>
  </si>
  <si>
    <t>978-1-9751-6310-5</t>
  </si>
  <si>
    <t>978-1-9751-3683-3</t>
  </si>
  <si>
    <t>Surgical Exposures in Foot and Ankle Surgery</t>
  </si>
  <si>
    <t>1-9751-7708-8</t>
  </si>
  <si>
    <t>Comprehensive Textbook of Eyelid Disorders and Diseases</t>
  </si>
  <si>
    <t>Navigating the ICU</t>
  </si>
  <si>
    <t>1-9751-6310-9</t>
  </si>
  <si>
    <t>1-9751-7755-X</t>
  </si>
  <si>
    <t>1-9751-8456-4</t>
  </si>
  <si>
    <t>1-9751-7007-5</t>
  </si>
  <si>
    <t>978-1-9751-9029-3</t>
  </si>
  <si>
    <t>1-9751-7698-7</t>
  </si>
  <si>
    <t>1-9751-9155-2</t>
  </si>
  <si>
    <t>Book Title</t>
  </si>
  <si>
    <t>978-1-9751-5328-1</t>
  </si>
  <si>
    <t>Oxygen</t>
  </si>
  <si>
    <t>978-1-9751-7526-9</t>
  </si>
  <si>
    <t>1-9751-1260-1</t>
  </si>
  <si>
    <t>978-1-9751-9205-1</t>
  </si>
  <si>
    <t>Histology for Pathologists</t>
  </si>
  <si>
    <t>978-1-9751-9081-1</t>
  </si>
  <si>
    <t>37th_Edition</t>
  </si>
  <si>
    <t>1-9751-0326-2</t>
  </si>
  <si>
    <t>Pocket Medicine</t>
  </si>
  <si>
    <t>1-9751-6233-1</t>
  </si>
  <si>
    <t>DeVita, Hellman, and Rosenberg's Cancer</t>
  </si>
  <si>
    <t>978-1-9751-6082-1</t>
  </si>
  <si>
    <t>1-9751-5348-0</t>
  </si>
  <si>
    <t>978-1-9751-7646-4</t>
  </si>
  <si>
    <t>1-9751-5289-1</t>
  </si>
  <si>
    <t>Pediatric Neuroimaging</t>
  </si>
  <si>
    <t>978-1-9751-8336-3</t>
  </si>
  <si>
    <t>3rd_Edition</t>
  </si>
  <si>
    <t>1-4963-7098-8</t>
  </si>
  <si>
    <t>Autobiography of a Persistent Anesthesiologist</t>
  </si>
  <si>
    <t>978-1-9751-7702-7</t>
  </si>
  <si>
    <t>978-1-9751-8459-9</t>
  </si>
  <si>
    <t>Operative Techniques in Plastic Surgery</t>
  </si>
  <si>
    <t>ASAM Principles of Addiction Medicine, The</t>
  </si>
  <si>
    <t>1-4963-8176-9</t>
  </si>
  <si>
    <t>1-9751-6919-0</t>
  </si>
  <si>
    <t>978-1-9751-9062-0</t>
  </si>
  <si>
    <t>1-9751-6266-8</t>
  </si>
  <si>
    <t>1-4963-4416-2</t>
  </si>
  <si>
    <t>1-9751-5188-7</t>
  </si>
  <si>
    <t>43rd_Edition</t>
  </si>
  <si>
    <t>1-9751-7646-4</t>
  </si>
  <si>
    <t>978-1-9751-9138-2</t>
  </si>
  <si>
    <t>978-1-4963-8176-7</t>
  </si>
  <si>
    <t>Washington Manual of Medical Therapeutics, The</t>
  </si>
  <si>
    <t>978-1-9751-6145-3</t>
  </si>
  <si>
    <t>Bridwell and DeWald's Textbook of Spinal Surgery</t>
  </si>
  <si>
    <t>7th_Edition</t>
  </si>
  <si>
    <t>Edition</t>
  </si>
  <si>
    <t>Cosmetic Dermatologic Surgery</t>
  </si>
  <si>
    <t>5-Minute Pediatric Consult, The</t>
  </si>
  <si>
    <t>1-9751-7858-0</t>
  </si>
  <si>
    <t>Watkins' Manual of Foot and Ankle Medicine and Surgery</t>
  </si>
  <si>
    <t>978-1-9751-1336-0</t>
  </si>
  <si>
    <t>Workbook for Diagnostic Medical Sonography</t>
  </si>
  <si>
    <t>Pharmacology Made Incredibly Easy!</t>
  </si>
  <si>
    <t>1-9751-6483-0</t>
  </si>
  <si>
    <t>978-1-9751-9155-9</t>
  </si>
  <si>
    <t>1-9751-4614-X</t>
  </si>
  <si>
    <t>Bailey's Head and Neck Surgery</t>
  </si>
  <si>
    <t>1-9751-9138-2</t>
  </si>
  <si>
    <t>978-1-9751-0292-0</t>
  </si>
  <si>
    <t>978-1-9751-9058-3</t>
  </si>
  <si>
    <t>1-4963-4903-2</t>
  </si>
  <si>
    <t>978-1-4963-8041-8</t>
  </si>
  <si>
    <t>978-1-9751-7707-2</t>
  </si>
  <si>
    <t>Acute Pain Management Essentials</t>
  </si>
  <si>
    <t>Pharmacotherapeutics for Advanced Practice</t>
  </si>
  <si>
    <t>Khan's Treatment Planning in Radiation Oncology</t>
  </si>
  <si>
    <t>978-1-4963-4903-3</t>
  </si>
  <si>
    <t>978-1-9751-8354-7</t>
  </si>
  <si>
    <t>978-1-9751-6919-0</t>
  </si>
  <si>
    <t>1-9751-8474-2</t>
  </si>
  <si>
    <t>978-1-9751-5307-6</t>
  </si>
  <si>
    <t>1st_Edition</t>
  </si>
  <si>
    <t>1-9751-9062-9</t>
  </si>
  <si>
    <t>978-1-4963-4416-8</t>
  </si>
  <si>
    <t>Genital Dermatology Manual</t>
  </si>
  <si>
    <t>Lippincott Nursing Procedures</t>
  </si>
  <si>
    <t>978-1-9751-7552-8</t>
  </si>
  <si>
    <t>Coping with COVID-19</t>
  </si>
  <si>
    <t>1-9751-8336-3</t>
  </si>
  <si>
    <t>978-1-9751-8456-8</t>
  </si>
  <si>
    <t>1-9751-6145-9</t>
  </si>
  <si>
    <t>978-1-4963-3950-8</t>
  </si>
  <si>
    <t>978-1-4963-8648-9</t>
  </si>
  <si>
    <t>1-9751-9081-5</t>
  </si>
  <si>
    <t>978-1-9751-7698-3</t>
  </si>
  <si>
    <t>Abdomen and Superficial Structures</t>
  </si>
  <si>
    <t>978-1-9751-7497-2</t>
  </si>
  <si>
    <t>1-9751-8354-1</t>
  </si>
  <si>
    <t>Washington Manual of Pediatrics, The</t>
  </si>
  <si>
    <t>978-1-9751-8047-8</t>
  </si>
  <si>
    <t>1-9751-7924-2</t>
  </si>
  <si>
    <t>1-9751-8459-9</t>
  </si>
  <si>
    <t>Essential Physics of Medical Imaging Study Guide, The</t>
  </si>
  <si>
    <t>1-9751-8299-5</t>
  </si>
  <si>
    <t>Quick Reference to Critical Care</t>
  </si>
  <si>
    <t>5th_Edition</t>
  </si>
  <si>
    <t>1-9751-4646-8</t>
  </si>
  <si>
    <t>1-9751-0292-4</t>
  </si>
  <si>
    <t>1-9751-6635-3</t>
  </si>
  <si>
    <t>1-4963-8648-5</t>
  </si>
  <si>
    <t>978-1-9751-6059-3</t>
  </si>
  <si>
    <t>978-1-9751-8299-1</t>
  </si>
  <si>
    <t>Walls Manual of Emergency Airway Management, The</t>
  </si>
  <si>
    <t>1-4963-9484-4</t>
  </si>
  <si>
    <t>8th_Edition</t>
  </si>
  <si>
    <t>1-9751-6082-7</t>
  </si>
  <si>
    <t>1-9751-7552-2</t>
  </si>
  <si>
    <t>1-9751-9205-2</t>
  </si>
  <si>
    <t>Surgical Approaches to the Facial Skeleton</t>
  </si>
  <si>
    <t>Bonica's Management of Pain</t>
  </si>
  <si>
    <t>4th_Edition</t>
  </si>
  <si>
    <t>Steele's Colon and Rectal Surgery</t>
  </si>
  <si>
    <t>Pediatric Chiropractic</t>
  </si>
  <si>
    <t>31st_Edition</t>
  </si>
  <si>
    <t>Nursing 2023 Drug Handbook</t>
  </si>
  <si>
    <t>Ostergard's Textbook of Urogynecology</t>
  </si>
  <si>
    <t>1-9751-7707-X</t>
  </si>
  <si>
    <t>978-1-9751-4614-6</t>
  </si>
  <si>
    <t>Publisher</t>
  </si>
  <si>
    <t>978-1-9751-9068-2</t>
  </si>
  <si>
    <t>12th_Edition</t>
  </si>
  <si>
    <t>978-1-9751-8899-3</t>
  </si>
  <si>
    <t>6th_Edition</t>
  </si>
  <si>
    <t>978-1-9751-4646-7</t>
  </si>
  <si>
    <t>Handbook of Targeted Cancer Therapy and Immunotherapy</t>
  </si>
  <si>
    <t>1-4963-8041-X</t>
  </si>
  <si>
    <t>Paul's Fundamental Immunology</t>
  </si>
  <si>
    <t>1-9751-3683-7</t>
  </si>
  <si>
    <t>978-1-9751-5289-5</t>
  </si>
  <si>
    <t>978-1-9751-7924-3</t>
  </si>
  <si>
    <t>Washington Manual Cardiology Subspecialty Consult, The</t>
  </si>
  <si>
    <t>1-9751-5955-1</t>
  </si>
  <si>
    <t>Practical Guide to Joint &amp; Soft Tissue Injection, A</t>
  </si>
  <si>
    <t>978-1-4963-9484-2</t>
  </si>
  <si>
    <t>Pocket Oncology</t>
  </si>
  <si>
    <t>978-1-9751-6483-6</t>
  </si>
  <si>
    <t>1-9751-9058-0</t>
  </si>
  <si>
    <t>978-1-4963-3720-7</t>
  </si>
  <si>
    <t>978-1-9751-7708-9</t>
  </si>
  <si>
    <t>5-Minute Clinical Consult 2023, The</t>
  </si>
  <si>
    <t>Defining Excellence in Simulation Programs</t>
  </si>
  <si>
    <t>978-1-9751-7755-3</t>
  </si>
  <si>
    <t>1-9751-7526-3</t>
  </si>
  <si>
    <t>978-1-9751-6635-9</t>
  </si>
  <si>
    <t>978-1-9751-8474-2</t>
  </si>
  <si>
    <t>Biopsy Interpretation</t>
  </si>
  <si>
    <t>ISBN-10</t>
  </si>
  <si>
    <t>1-4963-3950-9</t>
  </si>
  <si>
    <t>1-4963-9894-7</t>
  </si>
  <si>
    <t>1-9751-8358-4</t>
  </si>
  <si>
    <t>Jumpstart</t>
  </si>
  <si>
    <t>Manual of Eyes, Ears, Nose, and Throat Emergencies</t>
  </si>
  <si>
    <t>1-9751-9029-7</t>
  </si>
  <si>
    <t>1-9751-1336-5</t>
  </si>
  <si>
    <t>Lippincott Williams &amp; Wilkins</t>
  </si>
  <si>
    <t>978-1-9751-1260-8</t>
  </si>
  <si>
    <t>Hematology Rapid Review</t>
  </si>
  <si>
    <t>Savage &amp; Aronson's Comprehensive Textbook of Perioperative and Critical Care Echocardiography</t>
  </si>
  <si>
    <t>978-1-9751-7007-3</t>
  </si>
  <si>
    <t>1-9751-5307-3</t>
  </si>
  <si>
    <t>Pocket Primary Care</t>
  </si>
  <si>
    <t>978-1-9751-6266-5</t>
  </si>
  <si>
    <t>Pocket Addiction Medicine</t>
  </si>
  <si>
    <t>9th_Edition</t>
  </si>
  <si>
    <t>978-1-4963-7098-3</t>
  </si>
  <si>
    <t>1-9751-6572-1</t>
  </si>
  <si>
    <t>1-9751-8047-X</t>
  </si>
  <si>
    <t>1-4963-3720-4</t>
  </si>
  <si>
    <t>978-1-9751-7858-1</t>
  </si>
  <si>
    <t>ABSITE Review, The</t>
  </si>
  <si>
    <t>978-1-9751-7449-1</t>
  </si>
  <si>
    <t>1-9751-4251-9</t>
  </si>
  <si>
    <t>Fields Virology</t>
  </si>
  <si>
    <t>1-9751-9068-8</t>
  </si>
  <si>
    <t>1-9751-6201-3</t>
  </si>
  <si>
    <t>Handbook of Nephrology and Hypertension</t>
  </si>
  <si>
    <t>Obstetrics and Gynecology</t>
  </si>
  <si>
    <t>Revisional and Reconstructive Surgery of the Foot and Ankle</t>
  </si>
  <si>
    <t>ISBN-13</t>
  </si>
  <si>
    <t>978-1-9751-8358-5</t>
  </si>
  <si>
    <t>978-1-9751-6572-7</t>
  </si>
  <si>
    <t>1-9751-7449-6</t>
  </si>
  <si>
    <t>978-1-9751-5348-9</t>
  </si>
  <si>
    <t>978-1-9751-4251-3</t>
  </si>
  <si>
    <t>978-1-9751-6201-6</t>
  </si>
  <si>
    <t>Lever's Dermatopathology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</si>
</sst>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 shrinkToFi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shrinkToFit="1"/>
    </xf>
  </cellXfs>
  <cellStyles count="2">
    <cellStyle name="一般" xfId="0" builtinId="0"/>
    <cellStyle name="超連結" xfId="1" builtinId="8"/>
  </cellStyles>
  <dxfs count="8"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readingOrder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readingOrder="0"/>
    </dxf>
    <dxf>
      <font>
        <b/>
        <strike val="0"/>
        <outline val="0"/>
        <shadow val="0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E699"/>
        </patternFill>
      </fill>
      <alignment horizontal="center" vertical="bottom" textRotation="0" wrapText="1" indent="0" justifyLastLine="0" readingOrder="0"/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66" totalsRowShown="0" headerRowDxfId="7" dataDxfId="0">
  <autoFilter ref="A1:F6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xr3:uid="{00000000-0010-0000-0000-000002000000}" name="ISBN-13" dataDxfId="6"/>
    <tableColumn id="3" xr3:uid="{00000000-0010-0000-0000-000003000000}" name="ISBN-10" dataDxfId="5"/>
    <tableColumn id="1" xr3:uid="{00000000-0010-0000-0000-000001000000}" name="Book Title" dataDxfId="4"/>
    <tableColumn id="5" xr3:uid="{00000000-0010-0000-0000-000005000000}" name="Edition" dataDxfId="3"/>
    <tableColumn id="4" xr3:uid="{00000000-0010-0000-0000-000004000000}" name="Publisher" dataDxfId="2"/>
    <tableColumn id="6" xr3:uid="{00000000-0010-0000-0000-000006000000}" name="Jumpstar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66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9921875" defaultRowHeight="13" x14ac:dyDescent="0.3"/>
  <cols>
    <col min="1" max="1" width="18.296875" style="2" customWidth="1"/>
    <col min="2" max="2" width="12.8984375" style="1" hidden="1" customWidth="1"/>
    <col min="3" max="3" width="39.69921875" style="1" customWidth="1"/>
    <col min="4" max="4" width="12" style="1" customWidth="1"/>
    <col min="5" max="5" width="25.296875" style="1" customWidth="1"/>
    <col min="6" max="6" width="51.296875" style="2" customWidth="1"/>
    <col min="7" max="16384" width="9.19921875" style="1"/>
  </cols>
  <sheetData>
    <row r="1" spans="1:6" s="5" customFormat="1" x14ac:dyDescent="0.3">
      <c r="A1" s="3" t="s">
        <v>203</v>
      </c>
      <c r="B1" s="3" t="s">
        <v>171</v>
      </c>
      <c r="C1" s="3" t="s">
        <v>30</v>
      </c>
      <c r="D1" s="3" t="s">
        <v>70</v>
      </c>
      <c r="E1" s="3" t="s">
        <v>143</v>
      </c>
      <c r="F1" s="4" t="s">
        <v>175</v>
      </c>
    </row>
    <row r="2" spans="1:6" s="6" customFormat="1" x14ac:dyDescent="0.3">
      <c r="A2" s="6" t="s">
        <v>93</v>
      </c>
      <c r="B2" s="6" t="s">
        <v>57</v>
      </c>
      <c r="C2" s="6" t="s">
        <v>51</v>
      </c>
      <c r="D2" s="6" t="s">
        <v>96</v>
      </c>
      <c r="E2" s="6" t="s">
        <v>179</v>
      </c>
      <c r="F2" s="7" t="str">
        <f>HYPERLINK("https://ovidsp.ovid.com/ovidweb.cgi?T=JS&amp;NEWS=n&amp;CSC=Y&amp;PAGE=booktext&amp;D=books&amp;AN=02272967$&amp;XPATH=/PG(0)&amp;EPUB=Y","https://ovidsp.ovid.com/ovidweb.cgi?T=JS&amp;NEWS=n&amp;CSC=Y&amp;PAGE=booktext&amp;D=books&amp;AN=02272967$&amp;XPATH=/PG(0)&amp;EPUB=Y")</f>
        <v>https://ovidsp.ovid.com/ovidweb.cgi?T=JS&amp;NEWS=n&amp;CSC=Y&amp;PAGE=booktext&amp;D=books&amp;AN=02272967$&amp;XPATH=/PG(0)&amp;EPUB=Y</v>
      </c>
    </row>
    <row r="3" spans="1:6" s="6" customFormat="1" x14ac:dyDescent="0.3">
      <c r="A3" s="6" t="s">
        <v>27</v>
      </c>
      <c r="B3" s="6" t="s">
        <v>177</v>
      </c>
      <c r="C3" s="6" t="s">
        <v>194</v>
      </c>
      <c r="D3" s="6" t="s">
        <v>69</v>
      </c>
      <c r="E3" s="6" t="s">
        <v>179</v>
      </c>
      <c r="F3" s="7" t="str">
        <f>HYPERLINK("https://ovidsp.ovid.com/ovidweb.cgi?T=JS&amp;NEWS=n&amp;CSC=Y&amp;PAGE=booktext&amp;D=books&amp;AN=02272985$&amp;XPATH=/PG(0)&amp;EPUB=Y","https://ovidsp.ovid.com/ovidweb.cgi?T=JS&amp;NEWS=n&amp;CSC=Y&amp;PAGE=booktext&amp;D=books&amp;AN=02272985$&amp;XPATH=/PG(0)&amp;EPUB=Y")</f>
        <v>https://ovidsp.ovid.com/ovidweb.cgi?T=JS&amp;NEWS=n&amp;CSC=Y&amp;PAGE=booktext&amp;D=books&amp;AN=02272985$&amp;XPATH=/PG(0)&amp;EPUB=Y</v>
      </c>
    </row>
    <row r="4" spans="1:6" s="6" customFormat="1" x14ac:dyDescent="0.3">
      <c r="A4" s="6" t="s">
        <v>111</v>
      </c>
      <c r="B4" s="6" t="s">
        <v>2</v>
      </c>
      <c r="C4" s="6" t="s">
        <v>110</v>
      </c>
      <c r="D4" s="6" t="s">
        <v>120</v>
      </c>
      <c r="E4" s="6" t="s">
        <v>179</v>
      </c>
      <c r="F4" s="7" t="str">
        <f>HYPERLINK("https://ovidsp.ovid.com/ovidweb.cgi?T=JS&amp;NEWS=n&amp;CSC=Y&amp;PAGE=booktext&amp;D=books&amp;AN=02273558$&amp;XPATH=/PG(0)&amp;EPUB=Y","https://ovidsp.ovid.com/ovidweb.cgi?T=JS&amp;NEWS=n&amp;CSC=Y&amp;PAGE=booktext&amp;D=books&amp;AN=02273558$&amp;XPATH=/PG(0)&amp;EPUB=Y")</f>
        <v>https://ovidsp.ovid.com/ovidweb.cgi?T=JS&amp;NEWS=n&amp;CSC=Y&amp;PAGE=booktext&amp;D=books&amp;AN=02273558$&amp;XPATH=/PG(0)&amp;EPUB=Y</v>
      </c>
    </row>
    <row r="5" spans="1:6" s="6" customFormat="1" x14ac:dyDescent="0.3">
      <c r="A5" s="6" t="s">
        <v>160</v>
      </c>
      <c r="B5" s="6" t="s">
        <v>78</v>
      </c>
      <c r="C5" s="6" t="s">
        <v>88</v>
      </c>
      <c r="D5" s="6" t="s">
        <v>96</v>
      </c>
      <c r="E5" s="6" t="s">
        <v>179</v>
      </c>
      <c r="F5" s="7" t="str">
        <f>HYPERLINK("https://ovidsp.ovid.com/ovidweb.cgi?T=JS&amp;NEWS=n&amp;CSC=Y&amp;PAGE=booktext&amp;D=books&amp;AN=02272403$&amp;XPATH=/PG(0)&amp;EPUB=Y","https://ovidsp.ovid.com/ovidweb.cgi?T=JS&amp;NEWS=n&amp;CSC=Y&amp;PAGE=booktext&amp;D=books&amp;AN=02272403$&amp;XPATH=/PG(0)&amp;EPUB=Y")</f>
        <v>https://ovidsp.ovid.com/ovidweb.cgi?T=JS&amp;NEWS=n&amp;CSC=Y&amp;PAGE=booktext&amp;D=books&amp;AN=02272403$&amp;XPATH=/PG(0)&amp;EPUB=Y</v>
      </c>
    </row>
    <row r="6" spans="1:6" s="6" customFormat="1" x14ac:dyDescent="0.3">
      <c r="A6" s="6" t="s">
        <v>163</v>
      </c>
      <c r="B6" s="6" t="s">
        <v>20</v>
      </c>
      <c r="C6" s="6" t="s">
        <v>76</v>
      </c>
      <c r="D6" s="6" t="s">
        <v>120</v>
      </c>
      <c r="E6" s="6" t="s">
        <v>179</v>
      </c>
      <c r="F6" s="7" t="str">
        <f>HYPERLINK("https://ovidsp.ovid.com/ovidweb.cgi?T=JS&amp;NEWS=n&amp;CSC=Y&amp;PAGE=booktext&amp;D=books&amp;AN=02273569$&amp;XPATH=/PG(0)&amp;EPUB=Y","https://ovidsp.ovid.com/ovidweb.cgi?T=JS&amp;NEWS=n&amp;CSC=Y&amp;PAGE=booktext&amp;D=books&amp;AN=02273569$&amp;XPATH=/PG(0)&amp;EPUB=Y")</f>
        <v>https://ovidsp.ovid.com/ovidweb.cgi?T=JS&amp;NEWS=n&amp;CSC=Y&amp;PAGE=booktext&amp;D=books&amp;AN=02273569$&amp;XPATH=/PG(0)&amp;EPUB=Y</v>
      </c>
    </row>
    <row r="7" spans="1:6" s="6" customFormat="1" x14ac:dyDescent="0.3">
      <c r="A7" s="6" t="s">
        <v>53</v>
      </c>
      <c r="B7" s="6" t="s">
        <v>116</v>
      </c>
      <c r="C7" s="6" t="s">
        <v>8</v>
      </c>
      <c r="D7" s="6" t="s">
        <v>147</v>
      </c>
      <c r="E7" s="6" t="s">
        <v>179</v>
      </c>
      <c r="F7" s="7" t="str">
        <f>HYPERLINK("https://ovidsp.ovid.com/ovidweb.cgi?T=JS&amp;NEWS=n&amp;CSC=Y&amp;PAGE=booktext&amp;D=books&amp;AN=02272768$&amp;XPATH=/PG(0)&amp;EPUB=Y","https://ovidsp.ovid.com/ovidweb.cgi?T=JS&amp;NEWS=n&amp;CSC=Y&amp;PAGE=booktext&amp;D=books&amp;AN=02272768$&amp;XPATH=/PG(0)&amp;EPUB=Y")</f>
        <v>https://ovidsp.ovid.com/ovidweb.cgi?T=JS&amp;NEWS=n&amp;CSC=Y&amp;PAGE=booktext&amp;D=books&amp;AN=02272768$&amp;XPATH=/PG(0)&amp;EPUB=Y</v>
      </c>
    </row>
    <row r="8" spans="1:6" s="6" customFormat="1" x14ac:dyDescent="0.3">
      <c r="A8" s="6" t="s">
        <v>183</v>
      </c>
      <c r="B8" s="6" t="s">
        <v>26</v>
      </c>
      <c r="C8" s="6" t="s">
        <v>170</v>
      </c>
      <c r="D8" s="6" t="s">
        <v>49</v>
      </c>
      <c r="E8" s="6" t="s">
        <v>179</v>
      </c>
      <c r="F8" s="7" t="str">
        <f>HYPERLINK("https://ovidsp.ovid.com/ovidweb.cgi?T=JS&amp;NEWS=n&amp;CSC=Y&amp;PAGE=booktext&amp;D=books&amp;AN=02272951$&amp;XPATH=/PG(0)&amp;EPUB=Y","https://ovidsp.ovid.com/ovidweb.cgi?T=JS&amp;NEWS=n&amp;CSC=Y&amp;PAGE=booktext&amp;D=books&amp;AN=02272951$&amp;XPATH=/PG(0)&amp;EPUB=Y")</f>
        <v>https://ovidsp.ovid.com/ovidweb.cgi?T=JS&amp;NEWS=n&amp;CSC=Y&amp;PAGE=booktext&amp;D=books&amp;AN=02272951$&amp;XPATH=/PG(0)&amp;EPUB=Y</v>
      </c>
    </row>
    <row r="9" spans="1:6" s="6" customFormat="1" x14ac:dyDescent="0.3">
      <c r="A9" s="6" t="s">
        <v>91</v>
      </c>
      <c r="B9" s="6" t="s">
        <v>85</v>
      </c>
      <c r="C9" s="6" t="s">
        <v>134</v>
      </c>
      <c r="D9" s="6" t="s">
        <v>120</v>
      </c>
      <c r="E9" s="6" t="s">
        <v>179</v>
      </c>
      <c r="F9" s="7" t="str">
        <f>HYPERLINK("https://ovidsp.ovid.com/ovidweb.cgi?T=JS&amp;NEWS=n&amp;CSC=Y&amp;PAGE=booktext&amp;D=books&amp;AN=02097252$&amp;XPATH=/PG(0)&amp;EPUB=Y","https://ovidsp.ovid.com/ovidweb.cgi?T=JS&amp;NEWS=n&amp;CSC=Y&amp;PAGE=booktext&amp;D=books&amp;AN=02097252$&amp;XPATH=/PG(0)&amp;EPUB=Y")</f>
        <v>https://ovidsp.ovid.com/ovidweb.cgi?T=JS&amp;NEWS=n&amp;CSC=Y&amp;PAGE=booktext&amp;D=books&amp;AN=02097252$&amp;XPATH=/PG(0)&amp;EPUB=Y</v>
      </c>
    </row>
    <row r="10" spans="1:6" s="6" customFormat="1" x14ac:dyDescent="0.3">
      <c r="A10" s="6" t="s">
        <v>98</v>
      </c>
      <c r="B10" s="6" t="s">
        <v>60</v>
      </c>
      <c r="C10" s="6" t="s">
        <v>71</v>
      </c>
      <c r="D10" s="6" t="s">
        <v>96</v>
      </c>
      <c r="E10" s="6" t="s">
        <v>179</v>
      </c>
      <c r="F10" s="7" t="str">
        <f>HYPERLINK("https://ovidsp.ovid.com/ovidweb.cgi?T=JS&amp;NEWS=n&amp;CSC=Y&amp;PAGE=booktext&amp;D=books&amp;AN=02158045$&amp;XPATH=/PG(0)&amp;EPUB=Y","https://ovidsp.ovid.com/ovidweb.cgi?T=JS&amp;NEWS=n&amp;CSC=Y&amp;PAGE=booktext&amp;D=books&amp;AN=02158045$&amp;XPATH=/PG(0)&amp;EPUB=Y")</f>
        <v>https://ovidsp.ovid.com/ovidweb.cgi?T=JS&amp;NEWS=n&amp;CSC=Y&amp;PAGE=booktext&amp;D=books&amp;AN=02158045$&amp;XPATH=/PG(0)&amp;EPUB=Y</v>
      </c>
    </row>
    <row r="11" spans="1:6" s="6" customFormat="1" x14ac:dyDescent="0.3">
      <c r="A11" s="6" t="s">
        <v>83</v>
      </c>
      <c r="B11" s="6" t="s">
        <v>122</v>
      </c>
      <c r="C11" s="6" t="s">
        <v>182</v>
      </c>
      <c r="D11" s="6" t="s">
        <v>49</v>
      </c>
      <c r="E11" s="6" t="s">
        <v>179</v>
      </c>
      <c r="F11" s="7" t="str">
        <f>HYPERLINK("https://ovidsp.ovid.com/ovidweb.cgi?T=JS&amp;NEWS=n&amp;CSC=Y&amp;PAGE=booktext&amp;D=books&amp;AN=02272408$&amp;XPATH=/PG(0)&amp;EPUB=Y","https://ovidsp.ovid.com/ovidweb.cgi?T=JS&amp;NEWS=n&amp;CSC=Y&amp;PAGE=booktext&amp;D=books&amp;AN=02272408$&amp;XPATH=/PG(0)&amp;EPUB=Y")</f>
        <v>https://ovidsp.ovid.com/ovidweb.cgi?T=JS&amp;NEWS=n&amp;CSC=Y&amp;PAGE=booktext&amp;D=books&amp;AN=02272408$&amp;XPATH=/PG(0)&amp;EPUB=Y</v>
      </c>
    </row>
    <row r="12" spans="1:6" s="6" customFormat="1" x14ac:dyDescent="0.3">
      <c r="A12" s="6" t="s">
        <v>169</v>
      </c>
      <c r="B12" s="6" t="s">
        <v>94</v>
      </c>
      <c r="C12" s="6" t="s">
        <v>42</v>
      </c>
      <c r="D12" s="6" t="s">
        <v>145</v>
      </c>
      <c r="E12" s="6" t="s">
        <v>179</v>
      </c>
      <c r="F12" s="7" t="str">
        <f>HYPERLINK("https://ovidsp.ovid.com/ovidweb.cgi?T=JS&amp;NEWS=n&amp;CSC=Y&amp;PAGE=booktext&amp;D=books&amp;AN=02273557$&amp;XPATH=/PG(0)&amp;EPUB=Y","https://ovidsp.ovid.com/ovidweb.cgi?T=JS&amp;NEWS=n&amp;CSC=Y&amp;PAGE=booktext&amp;D=books&amp;AN=02273557$&amp;XPATH=/PG(0)&amp;EPUB=Y")</f>
        <v>https://ovidsp.ovid.com/ovidweb.cgi?T=JS&amp;NEWS=n&amp;CSC=Y&amp;PAGE=booktext&amp;D=books&amp;AN=02273557$&amp;XPATH=/PG(0)&amp;EPUB=Y</v>
      </c>
    </row>
    <row r="13" spans="1:6" s="6" customFormat="1" x14ac:dyDescent="0.3">
      <c r="A13" s="6" t="s">
        <v>16</v>
      </c>
      <c r="B13" s="6" t="s">
        <v>61</v>
      </c>
      <c r="C13" s="6" t="s">
        <v>42</v>
      </c>
      <c r="D13" s="6" t="s">
        <v>120</v>
      </c>
      <c r="E13" s="6" t="s">
        <v>179</v>
      </c>
      <c r="F13" s="7" t="str">
        <f>HYPERLINK("https://ovidsp.ovid.com/ovidweb.cgi?T=JS&amp;NEWS=n&amp;CSC=Y&amp;PAGE=booktext&amp;D=books&amp;AN=02272808$&amp;XPATH=/PG(0)&amp;EPUB=Y","https://ovidsp.ovid.com/ovidweb.cgi?T=JS&amp;NEWS=n&amp;CSC=Y&amp;PAGE=booktext&amp;D=books&amp;AN=02272808$&amp;XPATH=/PG(0)&amp;EPUB=Y")</f>
        <v>https://ovidsp.ovid.com/ovidweb.cgi?T=JS&amp;NEWS=n&amp;CSC=Y&amp;PAGE=booktext&amp;D=books&amp;AN=02272808$&amp;XPATH=/PG(0)&amp;EPUB=Y</v>
      </c>
    </row>
    <row r="14" spans="1:6" s="6" customFormat="1" x14ac:dyDescent="0.3">
      <c r="A14" s="6" t="s">
        <v>146</v>
      </c>
      <c r="B14" s="6" t="s">
        <v>9</v>
      </c>
      <c r="C14" s="6" t="s">
        <v>102</v>
      </c>
      <c r="D14" s="6" t="s">
        <v>96</v>
      </c>
      <c r="E14" s="6" t="s">
        <v>179</v>
      </c>
      <c r="F14" s="7" t="str">
        <f>HYPERLINK("https://ovidsp.ovid.com/ovidweb.cgi?T=JS&amp;NEWS=n&amp;CSC=Y&amp;PAGE=booktext&amp;D=books&amp;AN=02272763$&amp;XPATH=/PG(0)&amp;EPUB=Y","https://ovidsp.ovid.com/ovidweb.cgi?T=JS&amp;NEWS=n&amp;CSC=Y&amp;PAGE=booktext&amp;D=books&amp;AN=02272763$&amp;XPATH=/PG(0)&amp;EPUB=Y")</f>
        <v>https://ovidsp.ovid.com/ovidweb.cgi?T=JS&amp;NEWS=n&amp;CSC=Y&amp;PAGE=booktext&amp;D=books&amp;AN=02272763$&amp;XPATH=/PG(0)&amp;EPUB=Y</v>
      </c>
    </row>
    <row r="15" spans="1:6" s="6" customFormat="1" x14ac:dyDescent="0.3">
      <c r="A15" s="6" t="s">
        <v>142</v>
      </c>
      <c r="B15" s="6" t="s">
        <v>80</v>
      </c>
      <c r="C15" s="6" t="s">
        <v>21</v>
      </c>
      <c r="D15" s="6" t="s">
        <v>96</v>
      </c>
      <c r="E15" s="6" t="s">
        <v>179</v>
      </c>
      <c r="F15" s="7" t="str">
        <f>HYPERLINK("https://ovidsp.ovid.com/ovidweb.cgi?T=JS&amp;NEWS=n&amp;CSC=Y&amp;PAGE=booktext&amp;D=books&amp;AN=02273556$&amp;XPATH=/PG(0)&amp;EPUB=Y","https://ovidsp.ovid.com/ovidweb.cgi?T=JS&amp;NEWS=n&amp;CSC=Y&amp;PAGE=booktext&amp;D=books&amp;AN=02273556$&amp;XPATH=/PG(0)&amp;EPUB=Y")</f>
        <v>https://ovidsp.ovid.com/ovidweb.cgi?T=JS&amp;NEWS=n&amp;CSC=Y&amp;PAGE=booktext&amp;D=books&amp;AN=02273556$&amp;XPATH=/PG(0)&amp;EPUB=Y</v>
      </c>
    </row>
    <row r="16" spans="1:6" s="6" customFormat="1" x14ac:dyDescent="0.3">
      <c r="A16" s="6" t="s">
        <v>148</v>
      </c>
      <c r="B16" s="6" t="s">
        <v>121</v>
      </c>
      <c r="C16" s="6" t="s">
        <v>165</v>
      </c>
      <c r="D16" s="6" t="s">
        <v>13</v>
      </c>
      <c r="E16" s="6" t="s">
        <v>179</v>
      </c>
      <c r="F16" s="7" t="str">
        <f>HYPERLINK("https://ovidsp.ovid.com/ovidweb.cgi?T=JS&amp;NEWS=n&amp;CSC=Y&amp;PAGE=booktext&amp;D=books&amp;AN=02273391$&amp;XPATH=/PG(0)&amp;EPUB=Y","https://ovidsp.ovid.com/ovidweb.cgi?T=JS&amp;NEWS=n&amp;CSC=Y&amp;PAGE=booktext&amp;D=books&amp;AN=02273391$&amp;XPATH=/PG(0)&amp;EPUB=Y")</f>
        <v>https://ovidsp.ovid.com/ovidweb.cgi?T=JS&amp;NEWS=n&amp;CSC=Y&amp;PAGE=booktext&amp;D=books&amp;AN=02273391$&amp;XPATH=/PG(0)&amp;EPUB=Y</v>
      </c>
    </row>
    <row r="17" spans="1:6" s="6" customFormat="1" x14ac:dyDescent="0.3">
      <c r="A17" s="6" t="s">
        <v>79</v>
      </c>
      <c r="B17" s="6" t="s">
        <v>29</v>
      </c>
      <c r="C17" s="6" t="s">
        <v>164</v>
      </c>
      <c r="D17" s="6" t="s">
        <v>138</v>
      </c>
      <c r="E17" s="6" t="s">
        <v>179</v>
      </c>
      <c r="F17" s="7" t="str">
        <f>HYPERLINK("https://ovidsp.ovid.com/ovidweb.cgi?T=JS&amp;NEWS=n&amp;CSC=Y&amp;PAGE=booktext&amp;D=books&amp;AN=02273319$&amp;XPATH=/PG(0)&amp;EPUB=Y","https://ovidsp.ovid.com/ovidweb.cgi?T=JS&amp;NEWS=n&amp;CSC=Y&amp;PAGE=booktext&amp;D=books&amp;AN=02273319$&amp;XPATH=/PG(0)&amp;EPUB=Y")</f>
        <v>https://ovidsp.ovid.com/ovidweb.cgi?T=JS&amp;NEWS=n&amp;CSC=Y&amp;PAGE=booktext&amp;D=books&amp;AN=02273319$&amp;XPATH=/PG(0)&amp;EPUB=Y</v>
      </c>
    </row>
    <row r="18" spans="1:6" s="6" customFormat="1" x14ac:dyDescent="0.3">
      <c r="A18" s="6" t="s">
        <v>87</v>
      </c>
      <c r="B18" s="6" t="s">
        <v>141</v>
      </c>
      <c r="C18" s="6" t="s">
        <v>76</v>
      </c>
      <c r="D18" s="6" t="s">
        <v>49</v>
      </c>
      <c r="E18" s="6" t="s">
        <v>179</v>
      </c>
      <c r="F18" s="7" t="str">
        <f>HYPERLINK("https://ovidsp.ovid.com/ovidweb.cgi?T=JS&amp;NEWS=n&amp;CSC=Y&amp;PAGE=booktext&amp;D=books&amp;AN=02273568$&amp;XPATH=/PG(0)&amp;EPUB=Y","https://ovidsp.ovid.com/ovidweb.cgi?T=JS&amp;NEWS=n&amp;CSC=Y&amp;PAGE=booktext&amp;D=books&amp;AN=02273568$&amp;XPATH=/PG(0)&amp;EPUB=Y")</f>
        <v>https://ovidsp.ovid.com/ovidweb.cgi?T=JS&amp;NEWS=n&amp;CSC=Y&amp;PAGE=booktext&amp;D=books&amp;AN=02273568$&amp;XPATH=/PG(0)&amp;EPUB=Y</v>
      </c>
    </row>
    <row r="19" spans="1:6" s="6" customFormat="1" x14ac:dyDescent="0.3">
      <c r="A19" s="6" t="s">
        <v>1</v>
      </c>
      <c r="B19" s="6" t="s">
        <v>39</v>
      </c>
      <c r="C19" s="6" t="s">
        <v>117</v>
      </c>
      <c r="D19" s="6" t="s">
        <v>96</v>
      </c>
      <c r="E19" s="6" t="s">
        <v>179</v>
      </c>
      <c r="F19" s="7" t="str">
        <f>HYPERLINK("https://ovidsp.ovid.com/ovidweb.cgi?T=JS&amp;NEWS=n&amp;CSC=Y&amp;PAGE=booktext&amp;D=books&amp;AN=02238123$&amp;XPATH=/PG(0)&amp;EPUB=Y","https://ovidsp.ovid.com/ovidweb.cgi?T=JS&amp;NEWS=n&amp;CSC=Y&amp;PAGE=booktext&amp;D=books&amp;AN=02238123$&amp;XPATH=/PG(0)&amp;EPUB=Y")</f>
        <v>https://ovidsp.ovid.com/ovidweb.cgi?T=JS&amp;NEWS=n&amp;CSC=Y&amp;PAGE=booktext&amp;D=books&amp;AN=02238123$&amp;XPATH=/PG(0)&amp;EPUB=Y</v>
      </c>
    </row>
    <row r="20" spans="1:6" s="6" customFormat="1" x14ac:dyDescent="0.3">
      <c r="A20" s="6" t="s">
        <v>208</v>
      </c>
      <c r="B20" s="6" t="s">
        <v>196</v>
      </c>
      <c r="C20" s="6" t="s">
        <v>151</v>
      </c>
      <c r="D20" s="6" t="s">
        <v>129</v>
      </c>
      <c r="E20" s="6" t="s">
        <v>179</v>
      </c>
      <c r="F20" s="7" t="str">
        <f>HYPERLINK("https://ovidsp.ovid.com/ovidweb.cgi?T=JS&amp;NEWS=n&amp;CSC=Y&amp;PAGE=booktext&amp;D=books&amp;AN=02272411$&amp;XPATH=/PG(0)&amp;EPUB=Y","https://ovidsp.ovid.com/ovidweb.cgi?T=JS&amp;NEWS=n&amp;CSC=Y&amp;PAGE=booktext&amp;D=books&amp;AN=02272411$&amp;XPATH=/PG(0)&amp;EPUB=Y")</f>
        <v>https://ovidsp.ovid.com/ovidweb.cgi?T=JS&amp;NEWS=n&amp;CSC=Y&amp;PAGE=booktext&amp;D=books&amp;AN=02272411$&amp;XPATH=/PG(0)&amp;EPUB=Y</v>
      </c>
    </row>
    <row r="21" spans="1:6" s="6" customFormat="1" x14ac:dyDescent="0.3">
      <c r="A21" s="6" t="s">
        <v>180</v>
      </c>
      <c r="B21" s="6" t="s">
        <v>34</v>
      </c>
      <c r="C21" s="6" t="s">
        <v>197</v>
      </c>
      <c r="D21" s="6" t="s">
        <v>69</v>
      </c>
      <c r="E21" s="6" t="s">
        <v>179</v>
      </c>
      <c r="F21" s="7" t="str">
        <f>HYPERLINK("https://ovidsp.ovid.com/ovidweb.cgi?T=JS&amp;NEWS=n&amp;CSC=Y&amp;PAGE=booktext&amp;D=books&amp;AN=02205990$&amp;XPATH=/PG(0)&amp;EPUB=Y","https://ovidsp.ovid.com/ovidweb.cgi?T=JS&amp;NEWS=n&amp;CSC=Y&amp;PAGE=booktext&amp;D=books&amp;AN=02205990$&amp;XPATH=/PG(0)&amp;EPUB=Y")</f>
        <v>https://ovidsp.ovid.com/ovidweb.cgi?T=JS&amp;NEWS=n&amp;CSC=Y&amp;PAGE=booktext&amp;D=books&amp;AN=02205990$&amp;XPATH=/PG(0)&amp;EPUB=Y</v>
      </c>
    </row>
    <row r="22" spans="1:6" s="6" customFormat="1" x14ac:dyDescent="0.3">
      <c r="A22" s="6" t="s">
        <v>67</v>
      </c>
      <c r="B22" s="6" t="s">
        <v>105</v>
      </c>
      <c r="C22" s="6" t="s">
        <v>99</v>
      </c>
      <c r="D22" s="6" t="s">
        <v>135</v>
      </c>
      <c r="E22" s="6" t="s">
        <v>179</v>
      </c>
      <c r="F22" s="7" t="str">
        <f>HYPERLINK("https://ovidsp.ovid.com/ovidweb.cgi?T=JS&amp;NEWS=n&amp;CSC=Y&amp;PAGE=booktext&amp;D=books&amp;AN=02272990$&amp;XPATH=/PG(0)&amp;EPUB=Y","https://ovidsp.ovid.com/ovidweb.cgi?T=JS&amp;NEWS=n&amp;CSC=Y&amp;PAGE=booktext&amp;D=books&amp;AN=02272990$&amp;XPATH=/PG(0)&amp;EPUB=Y")</f>
        <v>https://ovidsp.ovid.com/ovidweb.cgi?T=JS&amp;NEWS=n&amp;CSC=Y&amp;PAGE=booktext&amp;D=books&amp;AN=02272990$&amp;XPATH=/PG(0)&amp;EPUB=Y</v>
      </c>
    </row>
    <row r="23" spans="1:6" s="6" customFormat="1" x14ac:dyDescent="0.3">
      <c r="A23" s="6" t="s">
        <v>104</v>
      </c>
      <c r="B23" s="6" t="s">
        <v>25</v>
      </c>
      <c r="C23" s="6" t="s">
        <v>149</v>
      </c>
      <c r="D23" s="6" t="s">
        <v>96</v>
      </c>
      <c r="E23" s="6" t="s">
        <v>179</v>
      </c>
      <c r="F23" s="7" t="str">
        <f>HYPERLINK("https://ovidsp.ovid.com/ovidweb.cgi?T=JS&amp;NEWS=n&amp;CSC=Y&amp;PAGE=booktext&amp;D=books&amp;AN=02272770$&amp;XPATH=/PG(0)&amp;EPUB=Y","https://ovidsp.ovid.com/ovidweb.cgi?T=JS&amp;NEWS=n&amp;CSC=Y&amp;PAGE=booktext&amp;D=books&amp;AN=02272770$&amp;XPATH=/PG(0)&amp;EPUB=Y")</f>
        <v>https://ovidsp.ovid.com/ovidweb.cgi?T=JS&amp;NEWS=n&amp;CSC=Y&amp;PAGE=booktext&amp;D=books&amp;AN=02272770$&amp;XPATH=/PG(0)&amp;EPUB=Y</v>
      </c>
    </row>
    <row r="24" spans="1:6" s="6" customFormat="1" x14ac:dyDescent="0.3">
      <c r="A24" s="6" t="s">
        <v>207</v>
      </c>
      <c r="B24" s="6" t="s">
        <v>44</v>
      </c>
      <c r="C24" s="6" t="s">
        <v>181</v>
      </c>
      <c r="D24" s="6" t="s">
        <v>96</v>
      </c>
      <c r="E24" s="6" t="s">
        <v>179</v>
      </c>
      <c r="F24" s="7" t="str">
        <f>HYPERLINK("https://ovidsp.ovid.com/ovidweb.cgi?T=JS&amp;NEWS=n&amp;CSC=Y&amp;PAGE=booktext&amp;D=books&amp;AN=02238421$&amp;XPATH=/PG(0)&amp;EPUB=Y","https://ovidsp.ovid.com/ovidweb.cgi?T=JS&amp;NEWS=n&amp;CSC=Y&amp;PAGE=booktext&amp;D=books&amp;AN=02238421$&amp;XPATH=/PG(0)&amp;EPUB=Y")</f>
        <v>https://ovidsp.ovid.com/ovidweb.cgi?T=JS&amp;NEWS=n&amp;CSC=Y&amp;PAGE=booktext&amp;D=books&amp;AN=02238421$&amp;XPATH=/PG(0)&amp;EPUB=Y</v>
      </c>
    </row>
    <row r="25" spans="1:6" s="6" customFormat="1" x14ac:dyDescent="0.3">
      <c r="A25" s="6" t="s">
        <v>186</v>
      </c>
      <c r="B25" s="6" t="s">
        <v>59</v>
      </c>
      <c r="C25" s="6" t="s">
        <v>81</v>
      </c>
      <c r="D25" s="6" t="s">
        <v>147</v>
      </c>
      <c r="E25" s="6" t="s">
        <v>179</v>
      </c>
      <c r="F25" s="7" t="str">
        <f>HYPERLINK("https://ovidsp.ovid.com/ovidweb.cgi?T=JS&amp;NEWS=n&amp;CSC=Y&amp;PAGE=booktext&amp;D=books&amp;AN=02272987$&amp;XPATH=/PG(0)&amp;EPUB=Y","https://ovidsp.ovid.com/ovidweb.cgi?T=JS&amp;NEWS=n&amp;CSC=Y&amp;PAGE=booktext&amp;D=books&amp;AN=02272987$&amp;XPATH=/PG(0)&amp;EPUB=Y")</f>
        <v>https://ovidsp.ovid.com/ovidweb.cgi?T=JS&amp;NEWS=n&amp;CSC=Y&amp;PAGE=booktext&amp;D=books&amp;AN=02272987$&amp;XPATH=/PG(0)&amp;EPUB=Y</v>
      </c>
    </row>
    <row r="26" spans="1:6" s="6" customFormat="1" x14ac:dyDescent="0.3">
      <c r="A26" s="6" t="s">
        <v>154</v>
      </c>
      <c r="B26" s="6" t="s">
        <v>115</v>
      </c>
      <c r="C26" s="6" t="s">
        <v>149</v>
      </c>
      <c r="D26" s="6" t="s">
        <v>49</v>
      </c>
      <c r="E26" s="6" t="s">
        <v>179</v>
      </c>
      <c r="F26" s="7" t="str">
        <f>HYPERLINK("https://ovidsp.ovid.com/ovidweb.cgi?T=JS&amp;NEWS=n&amp;CSC=Y&amp;PAGE=booktext&amp;D=books&amp;AN=02272766$&amp;XPATH=/PG(0)&amp;EPUB=Y","https://ovidsp.ovid.com/ovidweb.cgi?T=JS&amp;NEWS=n&amp;CSC=Y&amp;PAGE=booktext&amp;D=books&amp;AN=02272766$&amp;XPATH=/PG(0)&amp;EPUB=Y")</f>
        <v>https://ovidsp.ovid.com/ovidweb.cgi?T=JS&amp;NEWS=n&amp;CSC=Y&amp;PAGE=booktext&amp;D=books&amp;AN=02272766$&amp;XPATH=/PG(0)&amp;EPUB=Y</v>
      </c>
    </row>
    <row r="27" spans="1:6" s="6" customFormat="1" x14ac:dyDescent="0.3">
      <c r="A27" s="6" t="s">
        <v>14</v>
      </c>
      <c r="B27" s="6" t="s">
        <v>173</v>
      </c>
      <c r="C27" s="6" t="s">
        <v>36</v>
      </c>
      <c r="D27" s="6" t="s">
        <v>120</v>
      </c>
      <c r="E27" s="6" t="s">
        <v>179</v>
      </c>
      <c r="F27" s="7" t="str">
        <f>HYPERLINK("https://ovidsp.ovid.com/ovidweb.cgi?T=JS&amp;NEWS=n&amp;CSC=Y&amp;PAGE=booktext&amp;D=books&amp;AN=02107294$&amp;XPATH=/PG(0)&amp;EPUB=Y","https://ovidsp.ovid.com/ovidweb.cgi?T=JS&amp;NEWS=n&amp;CSC=Y&amp;PAGE=booktext&amp;D=books&amp;AN=02107294$&amp;XPATH=/PG(0)&amp;EPUB=Y")</f>
        <v>https://ovidsp.ovid.com/ovidweb.cgi?T=JS&amp;NEWS=n&amp;CSC=Y&amp;PAGE=booktext&amp;D=books&amp;AN=02107294$&amp;XPATH=/PG(0)&amp;EPUB=Y</v>
      </c>
    </row>
    <row r="28" spans="1:6" s="6" customFormat="1" x14ac:dyDescent="0.3">
      <c r="A28" s="6" t="s">
        <v>64</v>
      </c>
      <c r="B28" s="6" t="s">
        <v>82</v>
      </c>
      <c r="C28" s="6" t="s">
        <v>22</v>
      </c>
      <c r="D28" s="6" t="s">
        <v>96</v>
      </c>
      <c r="E28" s="6" t="s">
        <v>179</v>
      </c>
      <c r="F28" s="7" t="str">
        <f>HYPERLINK("https://ovidsp.ovid.com/ovidweb.cgi?T=JS&amp;NEWS=n&amp;CSC=Y&amp;PAGE=booktext&amp;D=books&amp;AN=02272762$&amp;XPATH=/PG(0)&amp;EPUB=Y","https://ovidsp.ovid.com/ovidweb.cgi?T=JS&amp;NEWS=n&amp;CSC=Y&amp;PAGE=booktext&amp;D=books&amp;AN=02272762$&amp;XPATH=/PG(0)&amp;EPUB=Y")</f>
        <v>https://ovidsp.ovid.com/ovidweb.cgi?T=JS&amp;NEWS=n&amp;CSC=Y&amp;PAGE=booktext&amp;D=books&amp;AN=02272762$&amp;XPATH=/PG(0)&amp;EPUB=Y</v>
      </c>
    </row>
    <row r="29" spans="1:6" s="6" customFormat="1" x14ac:dyDescent="0.3">
      <c r="A29" s="6" t="s">
        <v>195</v>
      </c>
      <c r="B29" s="6" t="s">
        <v>206</v>
      </c>
      <c r="C29" s="6" t="s">
        <v>210</v>
      </c>
      <c r="D29" s="6" t="s">
        <v>145</v>
      </c>
      <c r="E29" s="6" t="s">
        <v>179</v>
      </c>
      <c r="F29" s="7" t="str">
        <f>HYPERLINK("https://ovidsp.ovid.com/ovidweb.cgi?T=JS&amp;NEWS=n&amp;CSC=Y&amp;PAGE=booktext&amp;D=books&amp;AN=02273564$&amp;XPATH=/PG(0)&amp;EPUB=Y","https://ovidsp.ovid.com/ovidweb.cgi?T=JS&amp;NEWS=n&amp;CSC=Y&amp;PAGE=booktext&amp;D=books&amp;AN=02273564$&amp;XPATH=/PG(0)&amp;EPUB=Y")</f>
        <v>https://ovidsp.ovid.com/ovidweb.cgi?T=JS&amp;NEWS=n&amp;CSC=Y&amp;PAGE=booktext&amp;D=books&amp;AN=02273564$&amp;XPATH=/PG(0)&amp;EPUB=Y</v>
      </c>
    </row>
    <row r="30" spans="1:6" s="6" customFormat="1" x14ac:dyDescent="0.3">
      <c r="A30" s="6" t="s">
        <v>5</v>
      </c>
      <c r="B30" s="6" t="s">
        <v>156</v>
      </c>
      <c r="C30" s="6" t="s">
        <v>15</v>
      </c>
      <c r="D30" s="6" t="s">
        <v>188</v>
      </c>
      <c r="E30" s="6" t="s">
        <v>179</v>
      </c>
      <c r="F30" s="7" t="str">
        <f>HYPERLINK("https://ovidsp.ovid.com/ovidweb.cgi?T=JS&amp;NEWS=n&amp;CSC=Y&amp;PAGE=booktext&amp;D=books&amp;AN=02272988$&amp;XPATH=/PG(0)&amp;EPUB=Y","https://ovidsp.ovid.com/ovidweb.cgi?T=JS&amp;NEWS=n&amp;CSC=Y&amp;PAGE=booktext&amp;D=books&amp;AN=02272988$&amp;XPATH=/PG(0)&amp;EPUB=Y")</f>
        <v>https://ovidsp.ovid.com/ovidweb.cgi?T=JS&amp;NEWS=n&amp;CSC=Y&amp;PAGE=booktext&amp;D=books&amp;AN=02272988$&amp;XPATH=/PG(0)&amp;EPUB=Y</v>
      </c>
    </row>
    <row r="31" spans="1:6" s="6" customFormat="1" x14ac:dyDescent="0.3">
      <c r="A31" s="6" t="s">
        <v>144</v>
      </c>
      <c r="B31" s="6" t="s">
        <v>198</v>
      </c>
      <c r="C31" s="6" t="s">
        <v>127</v>
      </c>
      <c r="D31" s="6" t="s">
        <v>147</v>
      </c>
      <c r="E31" s="6" t="s">
        <v>179</v>
      </c>
      <c r="F31" s="7" t="str">
        <f>HYPERLINK("https://ovidsp.ovid.com/ovidweb.cgi?T=JS&amp;NEWS=n&amp;CSC=Y&amp;PAGE=booktext&amp;D=books&amp;AN=02272999$&amp;XPATH=/PG(0)&amp;EPUB=Y","https://ovidsp.ovid.com/ovidweb.cgi?T=JS&amp;NEWS=n&amp;CSC=Y&amp;PAGE=booktext&amp;D=books&amp;AN=02272999$&amp;XPATH=/PG(0)&amp;EPUB=Y")</f>
        <v>https://ovidsp.ovid.com/ovidweb.cgi?T=JS&amp;NEWS=n&amp;CSC=Y&amp;PAGE=booktext&amp;D=books&amp;AN=02272999$&amp;XPATH=/PG(0)&amp;EPUB=Y</v>
      </c>
    </row>
    <row r="32" spans="1:6" s="6" customFormat="1" x14ac:dyDescent="0.3">
      <c r="A32" s="6" t="s">
        <v>92</v>
      </c>
      <c r="B32" s="6" t="s">
        <v>112</v>
      </c>
      <c r="C32" s="6" t="s">
        <v>176</v>
      </c>
      <c r="D32" s="6" t="s">
        <v>96</v>
      </c>
      <c r="E32" s="6" t="s">
        <v>179</v>
      </c>
      <c r="F32" s="7" t="str">
        <f>HYPERLINK("https://ovidsp.ovid.com/ovidweb.cgi?T=JS&amp;NEWS=n&amp;CSC=Y&amp;PAGE=booktext&amp;D=books&amp;AN=02273565$&amp;XPATH=/PG(0)&amp;EPUB=Y","https://ovidsp.ovid.com/ovidweb.cgi?T=JS&amp;NEWS=n&amp;CSC=Y&amp;PAGE=booktext&amp;D=books&amp;AN=02273565$&amp;XPATH=/PG(0)&amp;EPUB=Y")</f>
        <v>https://ovidsp.ovid.com/ovidweb.cgi?T=JS&amp;NEWS=n&amp;CSC=Y&amp;PAGE=booktext&amp;D=books&amp;AN=02273565$&amp;XPATH=/PG(0)&amp;EPUB=Y</v>
      </c>
    </row>
    <row r="33" spans="1:6" s="6" customFormat="1" x14ac:dyDescent="0.3">
      <c r="A33" s="6" t="s">
        <v>101</v>
      </c>
      <c r="B33" s="6" t="s">
        <v>131</v>
      </c>
      <c r="C33" s="6" t="s">
        <v>74</v>
      </c>
      <c r="D33" s="6" t="s">
        <v>120</v>
      </c>
      <c r="E33" s="6" t="s">
        <v>179</v>
      </c>
      <c r="F33" s="7" t="str">
        <f>HYPERLINK("https://ovidsp.ovid.com/ovidweb.cgi?T=JS&amp;NEWS=n&amp;CSC=Y&amp;PAGE=booktext&amp;D=books&amp;AN=02273001$&amp;XPATH=/PG(0)&amp;EPUB=Y","https://ovidsp.ovid.com/ovidweb.cgi?T=JS&amp;NEWS=n&amp;CSC=Y&amp;PAGE=booktext&amp;D=books&amp;AN=02273001$&amp;XPATH=/PG(0)&amp;EPUB=Y")</f>
        <v>https://ovidsp.ovid.com/ovidweb.cgi?T=JS&amp;NEWS=n&amp;CSC=Y&amp;PAGE=booktext&amp;D=books&amp;AN=02273001$&amp;XPATH=/PG(0)&amp;EPUB=Y</v>
      </c>
    </row>
    <row r="34" spans="1:6" s="6" customFormat="1" x14ac:dyDescent="0.3">
      <c r="A34" s="6" t="s">
        <v>205</v>
      </c>
      <c r="B34" s="6" t="s">
        <v>190</v>
      </c>
      <c r="C34" s="6" t="s">
        <v>200</v>
      </c>
      <c r="D34" s="6" t="s">
        <v>69</v>
      </c>
      <c r="E34" s="6" t="s">
        <v>179</v>
      </c>
      <c r="F34" s="7" t="str">
        <f>HYPERLINK("https://ovidsp.ovid.com/ovidweb.cgi?T=JS&amp;NEWS=n&amp;CSC=Y&amp;PAGE=booktext&amp;D=books&amp;AN=02272991$&amp;XPATH=/PG(0)&amp;EPUB=Y","https://ovidsp.ovid.com/ovidweb.cgi?T=JS&amp;NEWS=n&amp;CSC=Y&amp;PAGE=booktext&amp;D=books&amp;AN=02272991$&amp;XPATH=/PG(0)&amp;EPUB=Y")</f>
        <v>https://ovidsp.ovid.com/ovidweb.cgi?T=JS&amp;NEWS=n&amp;CSC=Y&amp;PAGE=booktext&amp;D=books&amp;AN=02272991$&amp;XPATH=/PG(0)&amp;EPUB=Y</v>
      </c>
    </row>
    <row r="35" spans="1:6" s="6" customFormat="1" x14ac:dyDescent="0.3">
      <c r="A35" s="6" t="s">
        <v>166</v>
      </c>
      <c r="B35" s="6" t="s">
        <v>24</v>
      </c>
      <c r="C35" s="6" t="s">
        <v>77</v>
      </c>
      <c r="D35" s="6" t="s">
        <v>120</v>
      </c>
      <c r="E35" s="6" t="s">
        <v>179</v>
      </c>
      <c r="F35" s="7" t="str">
        <f>HYPERLINK("https://ovidsp.ovid.com/ovidweb.cgi?T=JS&amp;NEWS=n&amp;CSC=Y&amp;PAGE=booktext&amp;D=books&amp;AN=02272611$&amp;XPATH=/PG(0)&amp;EPUB=Y","https://ovidsp.ovid.com/ovidweb.cgi?T=JS&amp;NEWS=n&amp;CSC=Y&amp;PAGE=booktext&amp;D=books&amp;AN=02272611$&amp;XPATH=/PG(0)&amp;EPUB=Y")</f>
        <v>https://ovidsp.ovid.com/ovidweb.cgi?T=JS&amp;NEWS=n&amp;CSC=Y&amp;PAGE=booktext&amp;D=books&amp;AN=02272611$&amp;XPATH=/PG(0)&amp;EPUB=Y</v>
      </c>
    </row>
    <row r="36" spans="1:6" s="6" customFormat="1" x14ac:dyDescent="0.3">
      <c r="A36" s="6" t="s">
        <v>48</v>
      </c>
      <c r="B36" s="6" t="s">
        <v>103</v>
      </c>
      <c r="C36" s="6" t="s">
        <v>139</v>
      </c>
      <c r="D36" s="6" t="s">
        <v>62</v>
      </c>
      <c r="E36" s="6" t="s">
        <v>179</v>
      </c>
      <c r="F36" s="7" t="str">
        <f>HYPERLINK("https://ovidsp.ovid.com/ovidweb.cgi?T=JS&amp;NEWS=n&amp;CSC=Y&amp;PAGE=booktext&amp;D=books&amp;AN=02273359$&amp;XPATH=/PG(0)&amp;EPUB=Y","https://ovidsp.ovid.com/ovidweb.cgi?T=JS&amp;NEWS=n&amp;CSC=Y&amp;PAGE=booktext&amp;D=books&amp;AN=02273359$&amp;XPATH=/PG(0)&amp;EPUB=Y")</f>
        <v>https://ovidsp.ovid.com/ovidweb.cgi?T=JS&amp;NEWS=n&amp;CSC=Y&amp;PAGE=booktext&amp;D=books&amp;AN=02273359$&amp;XPATH=/PG(0)&amp;EPUB=Y</v>
      </c>
    </row>
    <row r="37" spans="1:6" s="6" customFormat="1" x14ac:dyDescent="0.3">
      <c r="A37" s="6" t="s">
        <v>193</v>
      </c>
      <c r="B37" s="6" t="s">
        <v>73</v>
      </c>
      <c r="C37" s="6" t="s">
        <v>100</v>
      </c>
      <c r="D37" s="6" t="s">
        <v>188</v>
      </c>
      <c r="E37" s="6" t="s">
        <v>179</v>
      </c>
      <c r="F37" s="7" t="str">
        <f>HYPERLINK("https://ovidsp.ovid.com/ovidweb.cgi?T=JS&amp;NEWS=n&amp;CSC=Y&amp;PAGE=booktext&amp;D=books&amp;AN=02272972$&amp;XPATH=/PG(0)&amp;EPUB=Y","https://ovidsp.ovid.com/ovidweb.cgi?T=JS&amp;NEWS=n&amp;CSC=Y&amp;PAGE=booktext&amp;D=books&amp;AN=02272972$&amp;XPATH=/PG(0)&amp;EPUB=Y")</f>
        <v>https://ovidsp.ovid.com/ovidweb.cgi?T=JS&amp;NEWS=n&amp;CSC=Y&amp;PAGE=booktext&amp;D=books&amp;AN=02272972$&amp;XPATH=/PG(0)&amp;EPUB=Y</v>
      </c>
    </row>
    <row r="38" spans="1:6" s="6" customFormat="1" x14ac:dyDescent="0.3">
      <c r="A38" s="6" t="s">
        <v>109</v>
      </c>
      <c r="B38" s="6" t="s">
        <v>28</v>
      </c>
      <c r="C38" s="6" t="s">
        <v>201</v>
      </c>
      <c r="D38" s="6" t="s">
        <v>120</v>
      </c>
      <c r="E38" s="6" t="s">
        <v>179</v>
      </c>
      <c r="F38" s="7" t="str">
        <f>HYPERLINK("https://ovidsp.ovid.com/ovidweb.cgi?T=JS&amp;NEWS=n&amp;CSC=Y&amp;PAGE=booktext&amp;D=books&amp;AN=02273559$&amp;XPATH=/PG(0)&amp;EPUB=Y","https://ovidsp.ovid.com/ovidweb.cgi?T=JS&amp;NEWS=n&amp;CSC=Y&amp;PAGE=booktext&amp;D=books&amp;AN=02273559$&amp;XPATH=/PG(0)&amp;EPUB=Y")</f>
        <v>https://ovidsp.ovid.com/ovidweb.cgi?T=JS&amp;NEWS=n&amp;CSC=Y&amp;PAGE=booktext&amp;D=books&amp;AN=02273559$&amp;XPATH=/PG(0)&amp;EPUB=Y</v>
      </c>
    </row>
    <row r="39" spans="1:6" s="6" customFormat="1" x14ac:dyDescent="0.3">
      <c r="A39" s="6" t="s">
        <v>95</v>
      </c>
      <c r="B39" s="6" t="s">
        <v>184</v>
      </c>
      <c r="C39" s="6" t="s">
        <v>7</v>
      </c>
      <c r="D39" s="6" t="s">
        <v>96</v>
      </c>
      <c r="E39" s="6" t="s">
        <v>179</v>
      </c>
      <c r="F39" s="7" t="str">
        <f>HYPERLINK("https://ovidsp.ovid.com/ovidweb.cgi?T=JS&amp;NEWS=n&amp;CSC=Y&amp;PAGE=booktext&amp;D=books&amp;AN=02211191$&amp;XPATH=/PG(0)&amp;EPUB=Y","https://ovidsp.ovid.com/ovidweb.cgi?T=JS&amp;NEWS=n&amp;CSC=Y&amp;PAGE=booktext&amp;D=books&amp;AN=02211191$&amp;XPATH=/PG(0)&amp;EPUB=Y")</f>
        <v>https://ovidsp.ovid.com/ovidweb.cgi?T=JS&amp;NEWS=n&amp;CSC=Y&amp;PAGE=booktext&amp;D=books&amp;AN=02211191$&amp;XPATH=/PG(0)&amp;EPUB=Y</v>
      </c>
    </row>
    <row r="40" spans="1:6" s="6" customFormat="1" x14ac:dyDescent="0.3">
      <c r="A40" s="6" t="s">
        <v>45</v>
      </c>
      <c r="B40" s="6" t="s">
        <v>63</v>
      </c>
      <c r="C40" s="6" t="s">
        <v>11</v>
      </c>
      <c r="D40" s="6" t="s">
        <v>13</v>
      </c>
      <c r="E40" s="6" t="s">
        <v>179</v>
      </c>
      <c r="F40" s="7" t="str">
        <f>HYPERLINK("https://ovidsp.ovid.com/ovidweb.cgi?T=JS&amp;NEWS=n&amp;CSC=Y&amp;PAGE=booktext&amp;D=books&amp;AN=02273566$&amp;XPATH=/PG(0)&amp;EPUB=Y","https://ovidsp.ovid.com/ovidweb.cgi?T=JS&amp;NEWS=n&amp;CSC=Y&amp;PAGE=booktext&amp;D=books&amp;AN=02273566$&amp;XPATH=/PG(0)&amp;EPUB=Y")</f>
        <v>https://ovidsp.ovid.com/ovidweb.cgi?T=JS&amp;NEWS=n&amp;CSC=Y&amp;PAGE=booktext&amp;D=books&amp;AN=02273566$&amp;XPATH=/PG(0)&amp;EPUB=Y</v>
      </c>
    </row>
    <row r="41" spans="1:6" s="6" customFormat="1" x14ac:dyDescent="0.3">
      <c r="A41" s="6" t="s">
        <v>106</v>
      </c>
      <c r="B41" s="6" t="s">
        <v>172</v>
      </c>
      <c r="C41" s="6" t="s">
        <v>54</v>
      </c>
      <c r="D41" s="6" t="s">
        <v>96</v>
      </c>
      <c r="E41" s="6" t="s">
        <v>179</v>
      </c>
      <c r="F41" s="7" t="str">
        <f>HYPERLINK("https://ovidsp.ovid.com/ovidweb.cgi?T=JS&amp;NEWS=n&amp;CSC=Y&amp;PAGE=booktext&amp;D=books&amp;AN=02070866$&amp;XPATH=/PG(0)&amp;EPUB=Y","https://ovidsp.ovid.com/ovidweb.cgi?T=JS&amp;NEWS=n&amp;CSC=Y&amp;PAGE=booktext&amp;D=books&amp;AN=02070866$&amp;XPATH=/PG(0)&amp;EPUB=Y")</f>
        <v>https://ovidsp.ovid.com/ovidweb.cgi?T=JS&amp;NEWS=n&amp;CSC=Y&amp;PAGE=booktext&amp;D=books&amp;AN=02070866$&amp;XPATH=/PG(0)&amp;EPUB=Y</v>
      </c>
    </row>
    <row r="42" spans="1:6" s="6" customFormat="1" x14ac:dyDescent="0.3">
      <c r="A42" s="6" t="s">
        <v>3</v>
      </c>
      <c r="B42" s="6" t="s">
        <v>41</v>
      </c>
      <c r="C42" s="6" t="s">
        <v>140</v>
      </c>
      <c r="D42" s="6" t="s">
        <v>69</v>
      </c>
      <c r="E42" s="6" t="s">
        <v>179</v>
      </c>
      <c r="F42" s="7" t="str">
        <f>HYPERLINK("https://ovidsp.ovid.com/ovidweb.cgi?T=JS&amp;NEWS=n&amp;CSC=Y&amp;PAGE=booktext&amp;D=books&amp;AN=02272996$&amp;XPATH=/PG(0)&amp;EPUB=Y","https://ovidsp.ovid.com/ovidweb.cgi?T=JS&amp;NEWS=n&amp;CSC=Y&amp;PAGE=booktext&amp;D=books&amp;AN=02272996$&amp;XPATH=/PG(0)&amp;EPUB=Y")</f>
        <v>https://ovidsp.ovid.com/ovidweb.cgi?T=JS&amp;NEWS=n&amp;CSC=Y&amp;PAGE=booktext&amp;D=books&amp;AN=02272996$&amp;XPATH=/PG(0)&amp;EPUB=Y</v>
      </c>
    </row>
    <row r="43" spans="1:6" s="6" customFormat="1" x14ac:dyDescent="0.3">
      <c r="A43" s="6" t="s">
        <v>126</v>
      </c>
      <c r="B43" s="6" t="s">
        <v>118</v>
      </c>
      <c r="C43" s="6" t="s">
        <v>40</v>
      </c>
      <c r="D43" s="6" t="s">
        <v>129</v>
      </c>
      <c r="E43" s="6" t="s">
        <v>179</v>
      </c>
      <c r="F43" s="7" t="str">
        <f>HYPERLINK("https://ovidsp.ovid.com/ovidweb.cgi?T=JS&amp;NEWS=n&amp;CSC=Y&amp;PAGE=booktext&amp;D=books&amp;AN=02272997$&amp;XPATH=/PG(0)&amp;EPUB=Y","https://ovidsp.ovid.com/ovidweb.cgi?T=JS&amp;NEWS=n&amp;CSC=Y&amp;PAGE=booktext&amp;D=books&amp;AN=02272997$&amp;XPATH=/PG(0)&amp;EPUB=Y")</f>
        <v>https://ovidsp.ovid.com/ovidweb.cgi?T=JS&amp;NEWS=n&amp;CSC=Y&amp;PAGE=booktext&amp;D=books&amp;AN=02272997$&amp;XPATH=/PG(0)&amp;EPUB=Y</v>
      </c>
    </row>
    <row r="44" spans="1:6" s="6" customFormat="1" x14ac:dyDescent="0.3">
      <c r="A44" s="6" t="s">
        <v>114</v>
      </c>
      <c r="B44" s="6" t="s">
        <v>191</v>
      </c>
      <c r="C44" s="6" t="s">
        <v>6</v>
      </c>
      <c r="D44" s="6" t="s">
        <v>49</v>
      </c>
      <c r="E44" s="6" t="s">
        <v>179</v>
      </c>
      <c r="F44" s="7" t="str">
        <f>HYPERLINK("https://ovidsp.ovid.com/ovidweb.cgi?T=JS&amp;NEWS=n&amp;CSC=Y&amp;PAGE=booktext&amp;D=books&amp;AN=02272806$&amp;XPATH=/PG(0)&amp;EPUB=Y","https://ovidsp.ovid.com/ovidweb.cgi?T=JS&amp;NEWS=n&amp;CSC=Y&amp;PAGE=booktext&amp;D=books&amp;AN=02272806$&amp;XPATH=/PG(0)&amp;EPUB=Y")</f>
        <v>https://ovidsp.ovid.com/ovidweb.cgi?T=JS&amp;NEWS=n&amp;CSC=Y&amp;PAGE=booktext&amp;D=books&amp;AN=02272806$&amp;XPATH=/PG(0)&amp;EPUB=Y</v>
      </c>
    </row>
    <row r="45" spans="1:6" s="6" customFormat="1" x14ac:dyDescent="0.3">
      <c r="A45" s="6" t="s">
        <v>17</v>
      </c>
      <c r="B45" s="6" t="s">
        <v>23</v>
      </c>
      <c r="C45" s="6" t="s">
        <v>137</v>
      </c>
      <c r="D45" s="6" t="s">
        <v>49</v>
      </c>
      <c r="E45" s="6" t="s">
        <v>179</v>
      </c>
      <c r="F45" s="7" t="str">
        <f>HYPERLINK("https://ovidsp.ovid.com/ovidweb.cgi?T=JS&amp;NEWS=n&amp;CSC=Y&amp;PAGE=booktext&amp;D=books&amp;AN=02272747$&amp;XPATH=/PG(0)&amp;EPUB=Y","https://ovidsp.ovid.com/ovidweb.cgi?T=JS&amp;NEWS=n&amp;CSC=Y&amp;PAGE=booktext&amp;D=books&amp;AN=02272747$&amp;XPATH=/PG(0)&amp;EPUB=Y")</f>
        <v>https://ovidsp.ovid.com/ovidweb.cgi?T=JS&amp;NEWS=n&amp;CSC=Y&amp;PAGE=booktext&amp;D=books&amp;AN=02272747$&amp;XPATH=/PG(0)&amp;EPUB=Y</v>
      </c>
    </row>
    <row r="46" spans="1:6" s="6" customFormat="1" x14ac:dyDescent="0.3">
      <c r="A46" s="6" t="s">
        <v>162</v>
      </c>
      <c r="B46" s="6" t="s">
        <v>192</v>
      </c>
      <c r="C46" s="6" t="s">
        <v>47</v>
      </c>
      <c r="D46" s="6" t="s">
        <v>147</v>
      </c>
      <c r="E46" s="6" t="s">
        <v>179</v>
      </c>
      <c r="F46" s="7" t="str">
        <f>HYPERLINK("https://ovidsp.ovid.com/ovidweb.cgi?T=JS&amp;NEWS=n&amp;CSC=Y&amp;PAGE=booktext&amp;D=books&amp;AN=02060350$&amp;XPATH=/PG(0)&amp;EPUB=Y","https://ovidsp.ovid.com/ovidweb.cgi?T=JS&amp;NEWS=n&amp;CSC=Y&amp;PAGE=booktext&amp;D=books&amp;AN=02060350$&amp;XPATH=/PG(0)&amp;EPUB=Y")</f>
        <v>https://ovidsp.ovid.com/ovidweb.cgi?T=JS&amp;NEWS=n&amp;CSC=Y&amp;PAGE=booktext&amp;D=books&amp;AN=02060350$&amp;XPATH=/PG(0)&amp;EPUB=Y</v>
      </c>
    </row>
    <row r="47" spans="1:6" s="6" customFormat="1" x14ac:dyDescent="0.3">
      <c r="A47" s="6" t="s">
        <v>31</v>
      </c>
      <c r="B47" s="6" t="s">
        <v>12</v>
      </c>
      <c r="C47" s="6" t="s">
        <v>157</v>
      </c>
      <c r="D47" s="6" t="s">
        <v>135</v>
      </c>
      <c r="E47" s="6" t="s">
        <v>179</v>
      </c>
      <c r="F47" s="7" t="str">
        <f>HYPERLINK("https://ovidsp.ovid.com/ovidweb.cgi?T=JS&amp;NEWS=n&amp;CSC=Y&amp;PAGE=booktext&amp;D=books&amp;AN=02250088$&amp;XPATH=/PG(0)&amp;EPUB=Y","https://ovidsp.ovid.com/ovidweb.cgi?T=JS&amp;NEWS=n&amp;CSC=Y&amp;PAGE=booktext&amp;D=books&amp;AN=02250088$&amp;XPATH=/PG(0)&amp;EPUB=Y")</f>
        <v>https://ovidsp.ovid.com/ovidweb.cgi?T=JS&amp;NEWS=n&amp;CSC=Y&amp;PAGE=booktext&amp;D=books&amp;AN=02250088$&amp;XPATH=/PG(0)&amp;EPUB=Y</v>
      </c>
    </row>
    <row r="48" spans="1:6" s="6" customFormat="1" x14ac:dyDescent="0.3">
      <c r="A48" s="6" t="s">
        <v>125</v>
      </c>
      <c r="B48" s="6" t="s">
        <v>4</v>
      </c>
      <c r="C48" s="6" t="s">
        <v>89</v>
      </c>
      <c r="D48" s="6" t="s">
        <v>120</v>
      </c>
      <c r="E48" s="6" t="s">
        <v>179</v>
      </c>
      <c r="F48" s="7" t="str">
        <f>HYPERLINK("https://ovidsp.ovid.com/ovidweb.cgi?T=JS&amp;NEWS=n&amp;CSC=Y&amp;PAGE=booktext&amp;D=books&amp;AN=02273884$&amp;XPATH=/PG(0)&amp;EPUB=Y","https://ovidsp.ovid.com/ovidweb.cgi?T=JS&amp;NEWS=n&amp;CSC=Y&amp;PAGE=booktext&amp;D=books&amp;AN=02273884$&amp;XPATH=/PG(0)&amp;EPUB=Y")</f>
        <v>https://ovidsp.ovid.com/ovidweb.cgi?T=JS&amp;NEWS=n&amp;CSC=Y&amp;PAGE=booktext&amp;D=books&amp;AN=02273884$&amp;XPATH=/PG(0)&amp;EPUB=Y</v>
      </c>
    </row>
    <row r="49" spans="1:6" s="6" customFormat="1" x14ac:dyDescent="0.3">
      <c r="A49" s="6" t="s">
        <v>37</v>
      </c>
      <c r="B49" s="6" t="s">
        <v>108</v>
      </c>
      <c r="C49" s="6" t="s">
        <v>159</v>
      </c>
      <c r="D49" s="6" t="s">
        <v>49</v>
      </c>
      <c r="E49" s="6" t="s">
        <v>179</v>
      </c>
      <c r="F49" s="7" t="str">
        <f>HYPERLINK("https://ovidsp.ovid.com/ovidweb.cgi?T=JS&amp;NEWS=n&amp;CSC=Y&amp;PAGE=booktext&amp;D=books&amp;AN=02273539$&amp;XPATH=/PG(0)&amp;EPUB=Y","https://ovidsp.ovid.com/ovidweb.cgi?T=JS&amp;NEWS=n&amp;CSC=Y&amp;PAGE=booktext&amp;D=books&amp;AN=02273539$&amp;XPATH=/PG(0)&amp;EPUB=Y")</f>
        <v>https://ovidsp.ovid.com/ovidweb.cgi?T=JS&amp;NEWS=n&amp;CSC=Y&amp;PAGE=booktext&amp;D=books&amp;AN=02273539$&amp;XPATH=/PG(0)&amp;EPUB=Y</v>
      </c>
    </row>
    <row r="50" spans="1:6" s="6" customFormat="1" x14ac:dyDescent="0.3">
      <c r="A50" s="6" t="s">
        <v>204</v>
      </c>
      <c r="B50" s="6" t="s">
        <v>174</v>
      </c>
      <c r="C50" s="6" t="s">
        <v>185</v>
      </c>
      <c r="D50" s="6" t="s">
        <v>49</v>
      </c>
      <c r="E50" s="6" t="s">
        <v>179</v>
      </c>
      <c r="F50" s="7" t="str">
        <f>HYPERLINK("https://ovidsp.ovid.com/ovidweb.cgi?T=JS&amp;NEWS=n&amp;CSC=Y&amp;PAGE=booktext&amp;D=books&amp;AN=02272998$&amp;XPATH=/PG(0)&amp;EPUB=Y","https://ovidsp.ovid.com/ovidweb.cgi?T=JS&amp;NEWS=n&amp;CSC=Y&amp;PAGE=booktext&amp;D=books&amp;AN=02272998$&amp;XPATH=/PG(0)&amp;EPUB=Y")</f>
        <v>https://ovidsp.ovid.com/ovidweb.cgi?T=JS&amp;NEWS=n&amp;CSC=Y&amp;PAGE=booktext&amp;D=books&amp;AN=02272998$&amp;XPATH=/PG(0)&amp;EPUB=Y</v>
      </c>
    </row>
    <row r="51" spans="1:6" s="6" customFormat="1" x14ac:dyDescent="0.3">
      <c r="A51" s="6" t="s">
        <v>189</v>
      </c>
      <c r="B51" s="6" t="s">
        <v>50</v>
      </c>
      <c r="C51" s="6" t="s">
        <v>55</v>
      </c>
      <c r="D51" s="6" t="s">
        <v>147</v>
      </c>
      <c r="E51" s="6" t="s">
        <v>179</v>
      </c>
      <c r="F51" s="7" t="str">
        <f>HYPERLINK("https://ovidsp.ovid.com/ovidweb.cgi?T=JS&amp;NEWS=n&amp;CSC=Y&amp;PAGE=booktext&amp;D=books&amp;AN=02097251$&amp;XPATH=/PG(0)&amp;EPUB=Y","https://ovidsp.ovid.com/ovidweb.cgi?T=JS&amp;NEWS=n&amp;CSC=Y&amp;PAGE=booktext&amp;D=books&amp;AN=02097251$&amp;XPATH=/PG(0)&amp;EPUB=Y")</f>
        <v>https://ovidsp.ovid.com/ovidweb.cgi?T=JS&amp;NEWS=n&amp;CSC=Y&amp;PAGE=booktext&amp;D=books&amp;AN=02097251$&amp;XPATH=/PG(0)&amp;EPUB=Y</v>
      </c>
    </row>
    <row r="52" spans="1:6" s="6" customFormat="1" x14ac:dyDescent="0.3">
      <c r="A52" s="6" t="s">
        <v>168</v>
      </c>
      <c r="B52" s="6" t="s">
        <v>123</v>
      </c>
      <c r="C52" s="6" t="s">
        <v>187</v>
      </c>
      <c r="D52" s="6" t="s">
        <v>96</v>
      </c>
      <c r="E52" s="6" t="s">
        <v>179</v>
      </c>
      <c r="F52" s="7" t="str">
        <f>HYPERLINK("https://ovidsp.ovid.com/ovidweb.cgi?T=JS&amp;NEWS=n&amp;CSC=Y&amp;PAGE=booktext&amp;D=books&amp;AN=02272761$&amp;XPATH=/PG(0)&amp;EPUB=Y","https://ovidsp.ovid.com/ovidweb.cgi?T=JS&amp;NEWS=n&amp;CSC=Y&amp;PAGE=booktext&amp;D=books&amp;AN=02272761$&amp;XPATH=/PG(0)&amp;EPUB=Y")</f>
        <v>https://ovidsp.ovid.com/ovidweb.cgi?T=JS&amp;NEWS=n&amp;CSC=Y&amp;PAGE=booktext&amp;D=books&amp;AN=02272761$&amp;XPATH=/PG(0)&amp;EPUB=Y</v>
      </c>
    </row>
    <row r="53" spans="1:6" s="6" customFormat="1" x14ac:dyDescent="0.3">
      <c r="A53" s="6" t="s">
        <v>18</v>
      </c>
      <c r="B53" s="6" t="s">
        <v>152</v>
      </c>
      <c r="C53" s="6" t="s">
        <v>119</v>
      </c>
      <c r="D53" s="6" t="s">
        <v>147</v>
      </c>
      <c r="E53" s="6" t="s">
        <v>179</v>
      </c>
      <c r="F53" s="7" t="str">
        <f>HYPERLINK("https://ovidsp.ovid.com/ovidweb.cgi?T=JS&amp;NEWS=n&amp;CSC=Y&amp;PAGE=booktext&amp;D=books&amp;AN=02272596$&amp;XPATH=/PG(0)&amp;EPUB=Y","https://ovidsp.ovid.com/ovidweb.cgi?T=JS&amp;NEWS=n&amp;CSC=Y&amp;PAGE=booktext&amp;D=books&amp;AN=02272596$&amp;XPATH=/PG(0)&amp;EPUB=Y")</f>
        <v>https://ovidsp.ovid.com/ovidweb.cgi?T=JS&amp;NEWS=n&amp;CSC=Y&amp;PAGE=booktext&amp;D=books&amp;AN=02272596$&amp;XPATH=/PG(0)&amp;EPUB=Y</v>
      </c>
    </row>
    <row r="54" spans="1:6" s="6" customFormat="1" x14ac:dyDescent="0.3">
      <c r="A54" s="6" t="s">
        <v>43</v>
      </c>
      <c r="B54" s="6" t="s">
        <v>130</v>
      </c>
      <c r="C54" s="6" t="s">
        <v>202</v>
      </c>
      <c r="D54" s="6" t="s">
        <v>96</v>
      </c>
      <c r="E54" s="6" t="s">
        <v>179</v>
      </c>
      <c r="F54" s="7" t="str">
        <f>HYPERLINK("https://ovidsp.ovid.com/ovidweb.cgi?T=JS&amp;NEWS=n&amp;CSC=Y&amp;PAGE=booktext&amp;D=books&amp;AN=02272772$&amp;XPATH=/PG(0)&amp;EPUB=Y","https://ovidsp.ovid.com/ovidweb.cgi?T=JS&amp;NEWS=n&amp;CSC=Y&amp;PAGE=booktext&amp;D=books&amp;AN=02272772$&amp;XPATH=/PG(0)&amp;EPUB=Y")</f>
        <v>https://ovidsp.ovid.com/ovidweb.cgi?T=JS&amp;NEWS=n&amp;CSC=Y&amp;PAGE=booktext&amp;D=books&amp;AN=02272772$&amp;XPATH=/PG(0)&amp;EPUB=Y</v>
      </c>
    </row>
    <row r="55" spans="1:6" s="6" customFormat="1" x14ac:dyDescent="0.3">
      <c r="A55" s="6" t="s">
        <v>86</v>
      </c>
      <c r="B55" s="6" t="s">
        <v>150</v>
      </c>
      <c r="C55" s="6" t="s">
        <v>133</v>
      </c>
      <c r="D55" s="6" t="s">
        <v>49</v>
      </c>
      <c r="E55" s="6" t="s">
        <v>179</v>
      </c>
      <c r="F55" s="7" t="str">
        <f>HYPERLINK("https://ovidsp.ovid.com/ovidweb.cgi?T=JS&amp;NEWS=n&amp;CSC=Y&amp;PAGE=booktext&amp;D=books&amp;AN=02054245$&amp;XPATH=/PG(0)&amp;EPUB=Y","https://ovidsp.ovid.com/ovidweb.cgi?T=JS&amp;NEWS=n&amp;CSC=Y&amp;PAGE=booktext&amp;D=books&amp;AN=02054245$&amp;XPATH=/PG(0)&amp;EPUB=Y")</f>
        <v>https://ovidsp.ovid.com/ovidweb.cgi?T=JS&amp;NEWS=n&amp;CSC=Y&amp;PAGE=booktext&amp;D=books&amp;AN=02054245$&amp;XPATH=/PG(0)&amp;EPUB=Y</v>
      </c>
    </row>
    <row r="56" spans="1:6" s="6" customFormat="1" x14ac:dyDescent="0.3">
      <c r="A56" s="6" t="s">
        <v>153</v>
      </c>
      <c r="B56" s="6" t="s">
        <v>46</v>
      </c>
      <c r="C56" s="6" t="s">
        <v>136</v>
      </c>
      <c r="D56" s="6" t="s">
        <v>96</v>
      </c>
      <c r="E56" s="6" t="s">
        <v>179</v>
      </c>
      <c r="F56" s="7" t="str">
        <f>HYPERLINK("https://ovidsp.ovid.com/ovidweb.cgi?T=JS&amp;NEWS=n&amp;CSC=Y&amp;PAGE=booktext&amp;D=books&amp;AN=02273538$&amp;XPATH=/PG(0)&amp;EPUB=Y","https://ovidsp.ovid.com/ovidweb.cgi?T=JS&amp;NEWS=n&amp;CSC=Y&amp;PAGE=booktext&amp;D=books&amp;AN=02273538$&amp;XPATH=/PG(0)&amp;EPUB=Y")</f>
        <v>https://ovidsp.ovid.com/ovidweb.cgi?T=JS&amp;NEWS=n&amp;CSC=Y&amp;PAGE=booktext&amp;D=books&amp;AN=02273538$&amp;XPATH=/PG(0)&amp;EPUB=Y</v>
      </c>
    </row>
    <row r="57" spans="1:6" s="6" customFormat="1" x14ac:dyDescent="0.3">
      <c r="A57" s="6" t="s">
        <v>35</v>
      </c>
      <c r="B57" s="6" t="s">
        <v>132</v>
      </c>
      <c r="C57" s="6" t="s">
        <v>19</v>
      </c>
      <c r="D57" s="6" t="s">
        <v>13</v>
      </c>
      <c r="E57" s="6" t="s">
        <v>179</v>
      </c>
      <c r="F57" s="7" t="str">
        <f>HYPERLINK("https://ovidsp.ovid.com/ovidweb.cgi?T=JS&amp;NEWS=n&amp;CSC=Y&amp;PAGE=booktext&amp;D=books&amp;AN=02273537$&amp;XPATH=/PG(0)&amp;EPUB=Y","https://ovidsp.ovid.com/ovidweb.cgi?T=JS&amp;NEWS=n&amp;CSC=Y&amp;PAGE=booktext&amp;D=books&amp;AN=02273537$&amp;XPATH=/PG(0)&amp;EPUB=Y")</f>
        <v>https://ovidsp.ovid.com/ovidweb.cgi?T=JS&amp;NEWS=n&amp;CSC=Y&amp;PAGE=booktext&amp;D=books&amp;AN=02273537$&amp;XPATH=/PG(0)&amp;EPUB=Y</v>
      </c>
    </row>
    <row r="58" spans="1:6" s="6" customFormat="1" x14ac:dyDescent="0.3">
      <c r="A58" s="6" t="s">
        <v>65</v>
      </c>
      <c r="B58" s="6" t="s">
        <v>56</v>
      </c>
      <c r="C58" s="6" t="s">
        <v>72</v>
      </c>
      <c r="D58" s="6" t="s">
        <v>129</v>
      </c>
      <c r="E58" s="6" t="s">
        <v>179</v>
      </c>
      <c r="F58" s="7" t="str">
        <f>HYPERLINK("https://ovidsp.ovid.com/ovidweb.cgi?T=JS&amp;NEWS=n&amp;CSC=Y&amp;PAGE=booktext&amp;D=books&amp;AN=02091962$&amp;XPATH=/PG(0)&amp;EPUB=Y","https://ovidsp.ovid.com/ovidweb.cgi?T=JS&amp;NEWS=n&amp;CSC=Y&amp;PAGE=booktext&amp;D=books&amp;AN=02091962$&amp;XPATH=/PG(0)&amp;EPUB=Y")</f>
        <v>https://ovidsp.ovid.com/ovidweb.cgi?T=JS&amp;NEWS=n&amp;CSC=Y&amp;PAGE=booktext&amp;D=books&amp;AN=02091962$&amp;XPATH=/PG(0)&amp;EPUB=Y</v>
      </c>
    </row>
    <row r="59" spans="1:6" s="6" customFormat="1" x14ac:dyDescent="0.3">
      <c r="A59" s="6" t="s">
        <v>158</v>
      </c>
      <c r="B59" s="6" t="s">
        <v>128</v>
      </c>
      <c r="C59" s="6" t="s">
        <v>32</v>
      </c>
      <c r="D59" s="6" t="s">
        <v>96</v>
      </c>
      <c r="E59" s="6" t="s">
        <v>179</v>
      </c>
      <c r="F59" s="7" t="str">
        <f>HYPERLINK("https://ovidsp.ovid.com/ovidweb.cgi?T=JS&amp;NEWS=n&amp;CSC=Y&amp;PAGE=booktext&amp;D=books&amp;AN=02191036$&amp;XPATH=/PG(0)&amp;EPUB=Y","https://ovidsp.ovid.com/ovidweb.cgi?T=JS&amp;NEWS=n&amp;CSC=Y&amp;PAGE=booktext&amp;D=books&amp;AN=02191036$&amp;XPATH=/PG(0)&amp;EPUB=Y")</f>
        <v>https://ovidsp.ovid.com/ovidweb.cgi?T=JS&amp;NEWS=n&amp;CSC=Y&amp;PAGE=booktext&amp;D=books&amp;AN=02191036$&amp;XPATH=/PG(0)&amp;EPUB=Y</v>
      </c>
    </row>
    <row r="60" spans="1:6" s="6" customFormat="1" x14ac:dyDescent="0.3">
      <c r="A60" s="6" t="s">
        <v>107</v>
      </c>
      <c r="B60" s="6" t="s">
        <v>124</v>
      </c>
      <c r="C60" s="6" t="s">
        <v>68</v>
      </c>
      <c r="D60" s="6" t="s">
        <v>135</v>
      </c>
      <c r="E60" s="6" t="s">
        <v>179</v>
      </c>
      <c r="F60" s="7" t="str">
        <f>HYPERLINK("https://ovidsp.ovid.com/ovidweb.cgi?T=JS&amp;NEWS=n&amp;CSC=Y&amp;PAGE=booktext&amp;D=books&amp;AN=02118615$&amp;XPATH=/PG(0)&amp;EPUB=Y","https://ovidsp.ovid.com/ovidweb.cgi?T=JS&amp;NEWS=n&amp;CSC=Y&amp;PAGE=booktext&amp;D=books&amp;AN=02118615$&amp;XPATH=/PG(0)&amp;EPUB=Y")</f>
        <v>https://ovidsp.ovid.com/ovidweb.cgi?T=JS&amp;NEWS=n&amp;CSC=Y&amp;PAGE=booktext&amp;D=books&amp;AN=02118615$&amp;XPATH=/PG(0)&amp;EPUB=Y</v>
      </c>
    </row>
    <row r="61" spans="1:6" s="6" customFormat="1" x14ac:dyDescent="0.3">
      <c r="A61" s="6" t="s">
        <v>209</v>
      </c>
      <c r="B61" s="6" t="s">
        <v>199</v>
      </c>
      <c r="C61" s="6" t="s">
        <v>90</v>
      </c>
      <c r="D61" s="6" t="s">
        <v>120</v>
      </c>
      <c r="E61" s="6" t="s">
        <v>179</v>
      </c>
      <c r="F61" s="7" t="str">
        <f>HYPERLINK("https://ovidsp.ovid.com/ovidweb.cgi?T=JS&amp;NEWS=n&amp;CSC=Y&amp;PAGE=booktext&amp;D=books&amp;AN=02272915$&amp;XPATH=/PG(0)&amp;EPUB=Y","https://ovidsp.ovid.com/ovidweb.cgi?T=JS&amp;NEWS=n&amp;CSC=Y&amp;PAGE=booktext&amp;D=books&amp;AN=02272915$&amp;XPATH=/PG(0)&amp;EPUB=Y")</f>
        <v>https://ovidsp.ovid.com/ovidweb.cgi?T=JS&amp;NEWS=n&amp;CSC=Y&amp;PAGE=booktext&amp;D=books&amp;AN=02272915$&amp;XPATH=/PG(0)&amp;EPUB=Y</v>
      </c>
    </row>
    <row r="62" spans="1:6" s="6" customFormat="1" x14ac:dyDescent="0.3">
      <c r="A62" s="6" t="s">
        <v>33</v>
      </c>
      <c r="B62" s="6" t="s">
        <v>167</v>
      </c>
      <c r="C62" s="6" t="s">
        <v>10</v>
      </c>
      <c r="D62" s="6" t="s">
        <v>49</v>
      </c>
      <c r="E62" s="6" t="s">
        <v>179</v>
      </c>
      <c r="F62" s="7" t="str">
        <f>HYPERLINK("https://ovidsp.ovid.com/ovidweb.cgi?T=JS&amp;NEWS=n&amp;CSC=Y&amp;PAGE=booktext&amp;D=books&amp;AN=02273560$&amp;XPATH=/PG(0)&amp;EPUB=Y","https://ovidsp.ovid.com/ovidweb.cgi?T=JS&amp;NEWS=n&amp;CSC=Y&amp;PAGE=booktext&amp;D=books&amp;AN=02273560$&amp;XPATH=/PG(0)&amp;EPUB=Y")</f>
        <v>https://ovidsp.ovid.com/ovidweb.cgi?T=JS&amp;NEWS=n&amp;CSC=Y&amp;PAGE=booktext&amp;D=books&amp;AN=02273560$&amp;XPATH=/PG(0)&amp;EPUB=Y</v>
      </c>
    </row>
    <row r="63" spans="1:6" s="6" customFormat="1" x14ac:dyDescent="0.3">
      <c r="A63" s="6" t="s">
        <v>52</v>
      </c>
      <c r="B63" s="6" t="s">
        <v>0</v>
      </c>
      <c r="C63" s="6" t="s">
        <v>76</v>
      </c>
      <c r="D63" s="6" t="s">
        <v>120</v>
      </c>
      <c r="E63" s="6" t="s">
        <v>179</v>
      </c>
      <c r="F63" s="7" t="str">
        <f>HYPERLINK("https://ovidsp.ovid.com/ovidweb.cgi?T=JS&amp;NEWS=n&amp;CSC=Y&amp;PAGE=booktext&amp;D=books&amp;AN=02273570$&amp;XPATH=/PG(0)&amp;EPUB=Y","https://ovidsp.ovid.com/ovidweb.cgi?T=JS&amp;NEWS=n&amp;CSC=Y&amp;PAGE=booktext&amp;D=books&amp;AN=02273570$&amp;XPATH=/PG(0)&amp;EPUB=Y")</f>
        <v>https://ovidsp.ovid.com/ovidweb.cgi?T=JS&amp;NEWS=n&amp;CSC=Y&amp;PAGE=booktext&amp;D=books&amp;AN=02273570$&amp;XPATH=/PG(0)&amp;EPUB=Y</v>
      </c>
    </row>
    <row r="64" spans="1:6" s="6" customFormat="1" x14ac:dyDescent="0.3">
      <c r="A64" s="6" t="s">
        <v>75</v>
      </c>
      <c r="B64" s="6" t="s">
        <v>178</v>
      </c>
      <c r="C64" s="6" t="s">
        <v>155</v>
      </c>
      <c r="D64" s="6" t="s">
        <v>135</v>
      </c>
      <c r="E64" s="6" t="s">
        <v>179</v>
      </c>
      <c r="F64" s="7" t="str">
        <f>HYPERLINK("https://ovidsp.ovid.com/ovidweb.cgi?T=JS&amp;NEWS=n&amp;CSC=Y&amp;PAGE=booktext&amp;D=books&amp;AN=02118616$&amp;XPATH=/PG(0)&amp;EPUB=Y","https://ovidsp.ovid.com/ovidweb.cgi?T=JS&amp;NEWS=n&amp;CSC=Y&amp;PAGE=booktext&amp;D=books&amp;AN=02118616$&amp;XPATH=/PG(0)&amp;EPUB=Y")</f>
        <v>https://ovidsp.ovid.com/ovidweb.cgi?T=JS&amp;NEWS=n&amp;CSC=Y&amp;PAGE=booktext&amp;D=books&amp;AN=02118616$&amp;XPATH=/PG(0)&amp;EPUB=Y</v>
      </c>
    </row>
    <row r="65" spans="1:6" s="6" customFormat="1" x14ac:dyDescent="0.3">
      <c r="A65" s="6" t="s">
        <v>58</v>
      </c>
      <c r="B65" s="6" t="s">
        <v>97</v>
      </c>
      <c r="C65" s="6" t="s">
        <v>66</v>
      </c>
      <c r="D65" s="6" t="s">
        <v>38</v>
      </c>
      <c r="E65" s="6" t="s">
        <v>179</v>
      </c>
      <c r="F65" s="7" t="str">
        <f>HYPERLINK("https://ovidsp.ovid.com/ovidweb.cgi?T=JS&amp;NEWS=n&amp;CSC=Y&amp;PAGE=booktext&amp;D=books&amp;AN=02273567$&amp;XPATH=/PG(0)&amp;EPUB=Y","https://ovidsp.ovid.com/ovidweb.cgi?T=JS&amp;NEWS=n&amp;CSC=Y&amp;PAGE=booktext&amp;D=books&amp;AN=02273567$&amp;XPATH=/PG(0)&amp;EPUB=Y")</f>
        <v>https://ovidsp.ovid.com/ovidweb.cgi?T=JS&amp;NEWS=n&amp;CSC=Y&amp;PAGE=booktext&amp;D=books&amp;AN=02273567$&amp;XPATH=/PG(0)&amp;EPUB=Y</v>
      </c>
    </row>
    <row r="66" spans="1:6" s="6" customFormat="1" x14ac:dyDescent="0.3">
      <c r="A66" s="6" t="s">
        <v>84</v>
      </c>
      <c r="B66" s="6" t="s">
        <v>161</v>
      </c>
      <c r="C66" s="6" t="s">
        <v>113</v>
      </c>
      <c r="D66" s="6" t="s">
        <v>49</v>
      </c>
      <c r="E66" s="6" t="s">
        <v>179</v>
      </c>
      <c r="F66" s="7" t="str">
        <f>HYPERLINK("https://ovidsp.ovid.com/ovidweb.cgi?T=JS&amp;NEWS=n&amp;CSC=Y&amp;PAGE=booktext&amp;D=books&amp;AN=02273000$&amp;XPATH=/PG(0)&amp;EPUB=Y","https://ovidsp.ovid.com/ovidweb.cgi?T=JS&amp;NEWS=n&amp;CSC=Y&amp;PAGE=booktext&amp;D=books&amp;AN=02273000$&amp;XPATH=/PG(0)&amp;EPUB=Y")</f>
        <v>https://ovidsp.ovid.com/ovidweb.cgi?T=JS&amp;NEWS=n&amp;CSC=Y&amp;PAGE=booktext&amp;D=books&amp;AN=02273000$&amp;XPATH=/PG(0)&amp;EPUB=Y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OVID(65)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2022-11-24T20:57:42Z</dcterms:created>
  <dcterms:modified xsi:type="dcterms:W3CDTF">2022-11-30T03:10:01Z</dcterms:modified>
</cp:coreProperties>
</file>